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vbaProject.bin" ContentType="application/vnd.ms-office.vbaProject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ctrlProps/ctrlProp4.xml" ContentType="application/vnd.ms-excel.controlpropertie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xl/ctrlProps/ctrlProp8.xml" ContentType="application/vnd.ms-excel.controlproperties+xml"/>
  <Override PartName="/xl/vbaProjectSignature.bin" ContentType="application/vnd.ms-office.vbaProjectSignature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nix\Documents\Benutzerdefinierte Office-Vorlagen\"/>
    </mc:Choice>
  </mc:AlternateContent>
  <xr:revisionPtr revIDLastSave="0" documentId="8_{A17F67CD-364D-42DE-99BF-645825736AC4}" xr6:coauthVersionLast="47" xr6:coauthVersionMax="47" xr10:uidLastSave="{00000000-0000-0000-0000-000000000000}"/>
  <bookViews>
    <workbookView xWindow="2595" yWindow="3030" windowWidth="15660" windowHeight="14970" firstSheet="2" activeTab="4" xr2:uid="{00000000-000D-0000-FFFF-FFFF00000000}"/>
  </bookViews>
  <sheets>
    <sheet name="--" sheetId="109" state="hidden" r:id="rId1"/>
    <sheet name="-" sheetId="5" state="hidden" r:id="rId2"/>
    <sheet name="Übersicht" sheetId="7" r:id="rId3"/>
    <sheet name="Landkarte" sheetId="26" r:id="rId4"/>
    <sheet name="DIN (1)" sheetId="106" r:id="rId5"/>
  </sheets>
  <functionGroups builtInGroupCount="19"/>
  <externalReferences>
    <externalReference r:id="rId6"/>
  </externalReferences>
  <definedNames>
    <definedName name="_Auftraggeber">#REF!</definedName>
    <definedName name="_cLat">'[1]AX01 (0)'!$J$12</definedName>
    <definedName name="_cLon">'[1]AX01 (0)'!$J$13</definedName>
    <definedName name="_Datensatznummer">#REF!</definedName>
    <definedName name="_Evd">#REF!</definedName>
    <definedName name="_GeMittel">#REF!</definedName>
    <definedName name="_Geraetenummer">#REF!</definedName>
    <definedName name="_Hebelarm">'[1]AX01 (0)'!$O$90</definedName>
    <definedName name="_Kartennummer">#REF!</definedName>
    <definedName name="_Kurve0">#REF!</definedName>
    <definedName name="_Kurve1">#REF!</definedName>
    <definedName name="_Kurve2">#REF!</definedName>
    <definedName name="_MessDatum">#REF!</definedName>
    <definedName name="_MessDatum1">'[1]AX01 (0)'!$O$92</definedName>
    <definedName name="_MessTab0">#REF!</definedName>
    <definedName name="_MessZeit">#REF!</definedName>
    <definedName name="_MessZeit1">#REF!</definedName>
    <definedName name="_Parameter0">'[1]AX01 (0)'!$N$82</definedName>
    <definedName name="_ParameterUae">#REF!</definedName>
    <definedName name="_PlattenDurchmesser">'[1]AX01 (0)'!$O$89</definedName>
    <definedName name="_Poisson">'[1]AX01-NFP (0)'!$P$135</definedName>
    <definedName name="_sdv">#REF!</definedName>
    <definedName name="_Typ">#REF!</definedName>
    <definedName name="_WegMittel">#REF!</definedName>
    <definedName name="_xlnm.Print_Area" localSheetId="4">'DIN (1)'!$A$1:$K$67</definedName>
    <definedName name="_xlnm.Print_Area" localSheetId="3">Landkarte!$A$1:$N$36</definedName>
    <definedName name="_xlnm.Print_Area" localSheetId="2">Übersicht!$A$1:$N$25</definedName>
    <definedName name="_xlnm.Print_Titles" localSheetId="2">Übersicht!$16:$23</definedName>
    <definedName name="s_Auftraggeber">#REF!</definedName>
    <definedName name="s_Com">#REF!</definedName>
    <definedName name="s_Datensatznummer">#REF!</definedName>
    <definedName name="s_Dll">#REF!</definedName>
    <definedName name="s_Geraetenummer">#REF!</definedName>
    <definedName name="s_Kartennummer">#REF!</definedName>
    <definedName name="s_MessDatum">#REF!</definedName>
    <definedName name="s_Mode">#REF!</definedName>
    <definedName name="s_Tab">#REF!</definedName>
    <definedName name="s_Typ">#REF!</definedName>
    <definedName name="u_SollEv2" localSheetId="3">Landkarte!#REF!</definedName>
    <definedName name="u_SollEv2" localSheetId="2">Übersicht!$N$16</definedName>
    <definedName name="u_SollEv2Ev1" localSheetId="3">Landkarte!#REF!</definedName>
    <definedName name="u_SollEv2Ev1" localSheetId="2">Übersicht!$N$17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6" i="106" l="1"/>
  <c r="Q96" i="106"/>
  <c r="P96" i="106"/>
  <c r="O96" i="106"/>
  <c r="R95" i="106"/>
  <c r="Q95" i="106"/>
  <c r="P95" i="106"/>
  <c r="O95" i="106"/>
  <c r="R94" i="106"/>
  <c r="Q94" i="106"/>
  <c r="P94" i="106"/>
  <c r="O94" i="106"/>
  <c r="R93" i="106"/>
  <c r="Q93" i="106"/>
  <c r="P93" i="106"/>
  <c r="O93" i="106"/>
  <c r="R92" i="106"/>
  <c r="Q92" i="106"/>
  <c r="P92" i="106"/>
  <c r="O92" i="106"/>
  <c r="R91" i="106"/>
  <c r="Q91" i="106"/>
  <c r="P91" i="106"/>
  <c r="O91" i="106"/>
  <c r="R90" i="106"/>
  <c r="Q90" i="106"/>
  <c r="P90" i="106"/>
  <c r="O90" i="106"/>
  <c r="R89" i="106"/>
  <c r="Q89" i="106"/>
  <c r="P89" i="106"/>
  <c r="O89" i="106"/>
  <c r="R88" i="106"/>
  <c r="Q88" i="106"/>
  <c r="P88" i="106"/>
  <c r="O88" i="106"/>
  <c r="R87" i="106"/>
  <c r="Q87" i="106"/>
  <c r="P87" i="106"/>
  <c r="O87" i="106"/>
  <c r="R86" i="106" a="1"/>
  <c r="R86" i="106" s="1"/>
  <c r="Q86" i="106" a="1"/>
  <c r="Q86" i="106" s="1"/>
  <c r="P86" i="106" a="1"/>
  <c r="P86" i="106" s="1"/>
  <c r="O86" i="106" a="1"/>
  <c r="O86" i="106" s="1"/>
  <c r="C66" i="106"/>
  <c r="F63" i="106"/>
  <c r="D63" i="106"/>
  <c r="B36" i="106"/>
  <c r="A6" i="106"/>
  <c r="I19" i="106" a="1"/>
  <c r="J19" i="106" a="1"/>
  <c r="L68" i="106" a="1"/>
  <c r="K19" i="106" a="1"/>
  <c r="L68" i="106" l="1"/>
  <c r="I20" i="106"/>
  <c r="I21" i="106"/>
  <c r="I19" i="106"/>
  <c r="I22" i="106"/>
  <c r="J19" i="106"/>
  <c r="J21" i="106"/>
  <c r="J20" i="106"/>
  <c r="K19" i="106"/>
  <c r="K21" i="106"/>
  <c r="K20" i="106"/>
  <c r="H62" i="106" s="1"/>
  <c r="H63" i="106" l="1"/>
  <c r="I63" i="106"/>
  <c r="B62" i="106"/>
  <c r="D62" i="106"/>
  <c r="J62" i="106" l="1"/>
  <c r="J63" i="106" s="1"/>
  <c r="E63" i="106"/>
  <c r="B63" i="106"/>
  <c r="C63" i="106" s="1"/>
  <c r="F62" i="106"/>
  <c r="G63" i="106" l="1"/>
  <c r="K63" i="106"/>
  <c r="G1" i="26"/>
  <c r="G16" i="7"/>
  <c r="C60" i="106" l="1"/>
  <c r="F16" i="7"/>
  <c r="F1" i="26"/>
  <c r="M22" i="7" l="1"/>
  <c r="K22" i="7"/>
  <c r="I22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A3" authorId="0" shapeId="0" xr:uid="{73289CA2-3A6C-48A7-8D26-3A5FE40860FD}">
      <text>
        <r>
          <rPr>
            <b/>
            <sz val="9"/>
            <color indexed="81"/>
            <rFont val="Segoe UI"/>
            <family val="2"/>
          </rPr>
          <t xml:space="preserve">s_Translation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B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s_Com</t>
        </r>
      </text>
    </comment>
    <comment ref="B6" authorId="0" shapeId="0" xr:uid="{00000000-0006-0000-0000-000002000000}">
      <text>
        <r>
          <rPr>
            <sz val="9"/>
            <color indexed="81"/>
            <rFont val="Segoe UI"/>
            <family val="2"/>
          </rPr>
          <t>s_Mode</t>
        </r>
      </text>
    </comment>
    <comment ref="B7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s_Dll</t>
        </r>
      </text>
    </comment>
    <comment ref="A9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s_Translation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  <author>anix</author>
  </authors>
  <commentList>
    <comment ref="G1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_title</t>
        </r>
      </text>
    </comment>
    <comment ref="N1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_Language:3</t>
        </r>
      </text>
    </comment>
    <comment ref="A24" authorId="0" shapeId="0" xr:uid="{00000000-0006-0000-0200-000003000000}">
      <text>
        <r>
          <rPr>
            <b/>
            <sz val="9"/>
            <color indexed="81"/>
            <rFont val="Segoe UI"/>
            <family val="2"/>
          </rPr>
          <t>u_TabA</t>
        </r>
      </text>
    </comment>
    <comment ref="N24" authorId="1" shapeId="0" xr:uid="{0F582CFD-3B40-49ED-8193-25B356637310}">
      <text>
        <r>
          <rPr>
            <sz val="9"/>
            <color indexed="81"/>
            <rFont val="Segoe UI"/>
            <family val="2"/>
          </rPr>
          <t>u_TabE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N1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_Language:3</t>
        </r>
      </text>
    </comment>
    <comment ref="A4" authorId="0" shapeId="0" xr:uid="{00000000-0006-0000-0300-000002000000}">
      <text>
        <r>
          <rPr>
            <b/>
            <sz val="9"/>
            <color indexed="81"/>
            <rFont val="Segoe UI"/>
            <family val="2"/>
          </rPr>
          <t>MapA_Left</t>
        </r>
      </text>
    </comment>
    <comment ref="F4" authorId="0" shapeId="0" xr:uid="{00000000-0006-0000-0300-000003000000}">
      <text>
        <r>
          <rPr>
            <b/>
            <sz val="9"/>
            <color indexed="81"/>
            <rFont val="Segoe UI"/>
            <family val="2"/>
          </rPr>
          <t>MapA_TopRight</t>
        </r>
      </text>
    </comment>
    <comment ref="G4" authorId="0" shapeId="0" xr:uid="{00000000-0006-0000-0300-000004000000}">
      <text>
        <r>
          <rPr>
            <b/>
            <sz val="9"/>
            <color indexed="81"/>
            <rFont val="Segoe UI"/>
            <family val="2"/>
          </rPr>
          <t>MapB_Left</t>
        </r>
      </text>
    </comment>
    <comment ref="N4" authorId="0" shapeId="0" xr:uid="{00000000-0006-0000-0300-000005000000}">
      <text>
        <r>
          <rPr>
            <b/>
            <sz val="9"/>
            <color indexed="81"/>
            <rFont val="Segoe UI"/>
            <family val="2"/>
          </rPr>
          <t>MapB_TopRight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  <author>Weingart</author>
  </authors>
  <commentList>
    <comment ref="L1" authorId="0" shapeId="0" xr:uid="{A8B6789F-1657-4D7E-A115-2A69451547B7}">
      <text>
        <r>
          <rPr>
            <b/>
            <sz val="9"/>
            <color indexed="81"/>
            <rFont val="Segoe UI"/>
            <family val="2"/>
          </rPr>
          <t>_Language:3</t>
        </r>
      </text>
    </comment>
    <comment ref="J8" authorId="0" shapeId="0" xr:uid="{5950C3C5-6AB3-4BDB-9A45-C3C9A9615B06}">
      <text>
        <r>
          <rPr>
            <b/>
            <sz val="9"/>
            <color indexed="81"/>
            <rFont val="Segoe UI"/>
            <family val="2"/>
          </rPr>
          <t>_MessDatumAnf</t>
        </r>
      </text>
    </comment>
    <comment ref="J9" authorId="0" shapeId="0" xr:uid="{472C8C30-9490-42C9-BB6A-6FD297FEA8D0}">
      <text>
        <r>
          <rPr>
            <b/>
            <sz val="9"/>
            <color indexed="81"/>
            <rFont val="Segoe UI"/>
            <family val="2"/>
          </rPr>
          <t>_MessDatumEnd</t>
        </r>
      </text>
    </comment>
    <comment ref="J10" authorId="0" shapeId="0" xr:uid="{79686DBD-02DD-41A3-BA65-FF8C24639893}">
      <text>
        <r>
          <rPr>
            <b/>
            <sz val="9"/>
            <color indexed="81"/>
            <rFont val="Segoe UI"/>
            <family val="2"/>
          </rPr>
          <t>_Geraetenummer</t>
        </r>
      </text>
    </comment>
    <comment ref="J12" authorId="0" shapeId="0" xr:uid="{8573F409-6FD4-46F0-AB1B-9466A7F1F9D1}">
      <text>
        <r>
          <rPr>
            <b/>
            <sz val="9"/>
            <color indexed="81"/>
            <rFont val="Segoe UI"/>
            <family val="2"/>
          </rPr>
          <t>_Datensatznummer</t>
        </r>
      </text>
    </comment>
    <comment ref="J13" authorId="0" shapeId="0" xr:uid="{41DF7D95-430F-4CC1-B6D7-B2F4359E25CF}">
      <text>
        <r>
          <rPr>
            <b/>
            <sz val="9"/>
            <color indexed="81"/>
            <rFont val="Segoe UI"/>
            <family val="2"/>
          </rPr>
          <t>_Kartennummer</t>
        </r>
      </text>
    </comment>
    <comment ref="J14" authorId="0" shapeId="0" xr:uid="{EA3DAEAF-F398-4C22-AE56-E5FCAE0A597A}">
      <text>
        <r>
          <rPr>
            <sz val="9"/>
            <color indexed="81"/>
            <rFont val="Segoe UI"/>
            <family val="2"/>
          </rPr>
          <t>_Kalibrierdatum</t>
        </r>
      </text>
    </comment>
    <comment ref="J16" authorId="0" shapeId="0" xr:uid="{020EE4F6-4686-43FE-BDF3-350F6AB63B22}">
      <text>
        <r>
          <rPr>
            <b/>
            <sz val="9"/>
            <color indexed="81"/>
            <rFont val="Segoe UI"/>
            <family val="2"/>
          </rPr>
          <t>_PlattenDurchmesser</t>
        </r>
      </text>
    </comment>
    <comment ref="J17" authorId="0" shapeId="0" xr:uid="{AC4C7C86-88BF-4507-8F96-A6C4FECDBE00}">
      <text>
        <r>
          <rPr>
            <b/>
            <sz val="9"/>
            <color indexed="81"/>
            <rFont val="Segoe UI"/>
            <family val="2"/>
          </rPr>
          <t>_Hebelarm</t>
        </r>
      </text>
    </comment>
    <comment ref="B26" authorId="1" shapeId="0" xr:uid="{70908924-5C7C-42E3-B30B-61536EE87297}">
      <text>
        <r>
          <rPr>
            <b/>
            <sz val="8"/>
            <color indexed="81"/>
            <rFont val="Tahoma"/>
            <family val="2"/>
          </rPr>
          <t>_table1</t>
        </r>
      </text>
    </comment>
    <comment ref="D26" authorId="1" shapeId="0" xr:uid="{E62A94A1-CFF8-44E3-A404-1EB4AC0ACA6A}">
      <text>
        <r>
          <rPr>
            <b/>
            <sz val="8"/>
            <color indexed="81"/>
            <rFont val="Tahoma"/>
            <family val="2"/>
          </rPr>
          <t>_table2</t>
        </r>
      </text>
    </comment>
    <comment ref="F26" authorId="1" shapeId="0" xr:uid="{99971508-2B0E-4647-B678-CFFA270619AA}">
      <text>
        <r>
          <rPr>
            <b/>
            <sz val="8"/>
            <color indexed="81"/>
            <rFont val="Tahoma"/>
            <family val="2"/>
          </rPr>
          <t>_table3</t>
        </r>
      </text>
    </comment>
    <comment ref="H26" authorId="1" shapeId="0" xr:uid="{808DD054-90AA-4C4E-98AB-95A1BAE276FA}">
      <text>
        <r>
          <rPr>
            <b/>
            <sz val="8"/>
            <color indexed="81"/>
            <rFont val="Tahoma"/>
            <family val="2"/>
          </rPr>
          <t>_table4</t>
        </r>
      </text>
    </comment>
    <comment ref="J26" authorId="1" shapeId="0" xr:uid="{5A1500AB-2B35-4148-BA28-4022D3E4AF46}">
      <text>
        <r>
          <rPr>
            <b/>
            <sz val="8"/>
            <color indexed="81"/>
            <rFont val="Tahoma"/>
            <family val="2"/>
          </rPr>
          <t>_table5</t>
        </r>
      </text>
    </comment>
    <comment ref="B35" authorId="1" shapeId="0" xr:uid="{6530156D-CDEB-4684-ABAA-ADDE2B7FE10A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D35" authorId="0" shapeId="0" xr:uid="{960D79F4-09BA-44D1-946B-474468DD32AA}">
      <text>
        <r>
          <rPr>
            <b/>
            <sz val="9"/>
            <color indexed="81"/>
            <rFont val="Segoe UI"/>
            <family val="2"/>
          </rPr>
          <t>/table</t>
        </r>
      </text>
    </comment>
    <comment ref="F35" authorId="1" shapeId="0" xr:uid="{E975ABCA-7660-4657-8FFC-3CAA8F0065D2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H35" authorId="0" shapeId="0" xr:uid="{0C439842-AAD9-4769-8D68-C822EE30A9E7}">
      <text>
        <r>
          <rPr>
            <b/>
            <sz val="9"/>
            <color indexed="81"/>
            <rFont val="Segoe UI"/>
            <family val="2"/>
          </rPr>
          <t>/table</t>
        </r>
      </text>
    </comment>
    <comment ref="J35" authorId="1" shapeId="0" xr:uid="{31897772-2DC3-4DF9-A50D-D3304818DA90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I37" authorId="0" shapeId="0" xr:uid="{12944893-B5D1-4DBC-8607-0CC35C8C58C1}">
      <text>
        <r>
          <rPr>
            <b/>
            <sz val="9"/>
            <color indexed="81"/>
            <rFont val="Segoe UI"/>
            <family val="2"/>
          </rPr>
          <t>_cLat</t>
        </r>
      </text>
    </comment>
    <comment ref="K37" authorId="0" shapeId="0" xr:uid="{C64D40EE-3413-4AB3-A8CB-0BACAC0F76E6}">
      <text>
        <r>
          <rPr>
            <b/>
            <sz val="9"/>
            <color indexed="81"/>
            <rFont val="Segoe UI"/>
            <family val="2"/>
          </rPr>
          <t>_cLon</t>
        </r>
      </text>
    </comment>
    <comment ref="I38" authorId="0" shapeId="0" xr:uid="{09FF9DE9-98D8-46B1-8221-2920ED3E25DD}">
      <text>
        <r>
          <rPr>
            <b/>
            <sz val="9"/>
            <color indexed="81"/>
            <rFont val="Segoe UI"/>
            <family val="2"/>
          </rPr>
          <t>_cZone</t>
        </r>
      </text>
    </comment>
    <comment ref="J38" authorId="0" shapeId="0" xr:uid="{6B029919-C4A1-4909-9417-37C3CA2E5B36}">
      <text>
        <r>
          <rPr>
            <b/>
            <sz val="9"/>
            <color indexed="81"/>
            <rFont val="Segoe UI"/>
            <family val="2"/>
          </rPr>
          <t>_cHoch</t>
        </r>
      </text>
    </comment>
    <comment ref="K38" authorId="0" shapeId="0" xr:uid="{A824EBAA-1925-481C-8B08-8255F29E08F8}">
      <text>
        <r>
          <rPr>
            <sz val="9"/>
            <color indexed="81"/>
            <rFont val="Segoe UI"/>
            <family val="2"/>
          </rPr>
          <t>_cRechts</t>
        </r>
      </text>
    </comment>
    <comment ref="G39" authorId="0" shapeId="0" xr:uid="{762076E6-96CF-44EC-916A-7268BF855792}">
      <text>
        <r>
          <rPr>
            <b/>
            <sz val="9"/>
            <color indexed="81"/>
            <rFont val="Segoe UI"/>
            <family val="2"/>
          </rPr>
          <t>_cAnixMap_Left</t>
        </r>
      </text>
    </comment>
    <comment ref="K39" authorId="0" shapeId="0" xr:uid="{439C5DC7-253A-4115-8D1E-AB15E35B2BB6}">
      <text>
        <r>
          <rPr>
            <b/>
            <sz val="9"/>
            <color indexed="81"/>
            <rFont val="Segoe UI"/>
            <family val="2"/>
          </rPr>
          <t>_cAnixMap_TopRight</t>
        </r>
      </text>
    </comment>
    <comment ref="B62" authorId="0" shapeId="0" xr:uid="{FE124143-8F52-4921-9C0A-9EA2AEE41BEA}">
      <text>
        <r>
          <rPr>
            <b/>
            <sz val="9"/>
            <color indexed="81"/>
            <rFont val="Segoe UI"/>
            <family val="2"/>
          </rPr>
          <t>_Ev1</t>
        </r>
      </text>
    </comment>
    <comment ref="D62" authorId="0" shapeId="0" xr:uid="{60EAC515-3553-4C4A-83F6-D2903CF593AB}">
      <text>
        <r>
          <rPr>
            <b/>
            <sz val="9"/>
            <color indexed="81"/>
            <rFont val="Segoe UI"/>
            <family val="2"/>
          </rPr>
          <t>_Ev2</t>
        </r>
      </text>
    </comment>
    <comment ref="F62" authorId="0" shapeId="0" xr:uid="{02ED24A6-7C02-4C7A-B124-FC8DBF35667F}">
      <text>
        <r>
          <rPr>
            <b/>
            <sz val="9"/>
            <color indexed="81"/>
            <rFont val="Segoe UI"/>
            <family val="2"/>
          </rPr>
          <t>_Ev2/Ev1</t>
        </r>
      </text>
    </comment>
    <comment ref="H62" authorId="0" shapeId="0" xr:uid="{F2FB9783-8F96-4F57-A1CC-8727FE9F64BB}">
      <text>
        <r>
          <rPr>
            <b/>
            <sz val="9"/>
            <color indexed="81"/>
            <rFont val="Segoe UI"/>
            <family val="2"/>
          </rPr>
          <t>_Ev3</t>
        </r>
      </text>
    </comment>
    <comment ref="J62" authorId="0" shapeId="0" xr:uid="{1E41DBF5-D49F-42D7-82F0-666E1DAA4CFB}">
      <text>
        <r>
          <rPr>
            <b/>
            <sz val="9"/>
            <color indexed="81"/>
            <rFont val="Segoe UI"/>
            <family val="2"/>
          </rPr>
          <t>_Ev3/Ev1</t>
        </r>
      </text>
    </comment>
    <comment ref="B63" authorId="0" shapeId="0" xr:uid="{BCD8357A-11F2-4BC5-959B-2C3DF0D865A7}">
      <text>
        <r>
          <rPr>
            <b/>
            <sz val="9"/>
            <color indexed="81"/>
            <rFont val="Segoe UI"/>
            <family val="2"/>
          </rPr>
          <t>60% Ev2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<sst xmlns="http://schemas.openxmlformats.org/spreadsheetml/2006/main" count="1180" uniqueCount="829">
  <si>
    <t>Erstbelastung</t>
  </si>
  <si>
    <t>Entlastung</t>
  </si>
  <si>
    <t>Normal-spannung</t>
  </si>
  <si>
    <t>Setzung</t>
  </si>
  <si>
    <t>mm</t>
  </si>
  <si>
    <t>Zweitbelastung</t>
  </si>
  <si>
    <t>Drittbelastung</t>
  </si>
  <si>
    <t>2. Entlastung</t>
  </si>
  <si>
    <t>Last-stufe</t>
  </si>
  <si>
    <t>Nr.</t>
  </si>
  <si>
    <t>Entlastung, graf</t>
  </si>
  <si>
    <t>2.Entlastung, graf</t>
  </si>
  <si>
    <r>
      <t>MN/m</t>
    </r>
    <r>
      <rPr>
        <vertAlign val="superscript"/>
        <sz val="8"/>
        <rFont val="Arial"/>
        <family val="2"/>
      </rPr>
      <t>2</t>
    </r>
  </si>
  <si>
    <t>Prüfungs-Nr:</t>
  </si>
  <si>
    <t>Anlage:</t>
  </si>
  <si>
    <t>zu:</t>
  </si>
  <si>
    <t xml:space="preserve">
Prüfgerät: Plattendruckgerät AX01, Hersteller: Anix GmbH
Ausrüstung: induktiver Wegaufnehmer 15 mm, elektronischer Kraftaufnehmer 100 kN
</t>
  </si>
  <si>
    <t>Bauvorhaben:</t>
  </si>
  <si>
    <t>Auftraggeber:</t>
  </si>
  <si>
    <t>Vortag:</t>
  </si>
  <si>
    <t>Messstelle:</t>
  </si>
  <si>
    <t>Prüftiefe:</t>
  </si>
  <si>
    <t>Prüfschicht:</t>
  </si>
  <si>
    <t>Datum:</t>
  </si>
  <si>
    <t>Datum (Beginn):</t>
  </si>
  <si>
    <t>Datum (Ende):</t>
  </si>
  <si>
    <t>Gerätenummer:</t>
  </si>
  <si>
    <t>Kartennummer:</t>
  </si>
  <si>
    <t>Kalibrierdatum:</t>
  </si>
  <si>
    <t>Platten-Ø [mm]:</t>
  </si>
  <si>
    <t>Hebelverhältnis 1 zu:</t>
  </si>
  <si>
    <t>Versuch-Nr auf Karte:</t>
  </si>
  <si>
    <t>Witterung:</t>
  </si>
  <si>
    <t>Resultate:</t>
  </si>
  <si>
    <r>
      <t>E</t>
    </r>
    <r>
      <rPr>
        <b/>
        <vertAlign val="subscript"/>
        <sz val="12"/>
        <color theme="1"/>
        <rFont val="Arial"/>
        <family val="2"/>
      </rPr>
      <t>v1</t>
    </r>
    <r>
      <rPr>
        <b/>
        <sz val="12"/>
        <color theme="1"/>
        <rFont val="Arial"/>
        <family val="2"/>
      </rPr>
      <t xml:space="preserve">
[MN/m²]</t>
    </r>
  </si>
  <si>
    <r>
      <t>E</t>
    </r>
    <r>
      <rPr>
        <b/>
        <vertAlign val="subscript"/>
        <sz val="12"/>
        <color theme="1"/>
        <rFont val="Arial"/>
        <family val="2"/>
      </rPr>
      <t>v2</t>
    </r>
    <r>
      <rPr>
        <b/>
        <sz val="12"/>
        <color theme="1"/>
        <rFont val="Arial"/>
        <family val="2"/>
      </rPr>
      <t>/E</t>
    </r>
    <r>
      <rPr>
        <b/>
        <vertAlign val="subscript"/>
        <sz val="12"/>
        <color theme="1"/>
        <rFont val="Arial"/>
        <family val="2"/>
      </rPr>
      <t>v1</t>
    </r>
  </si>
  <si>
    <r>
      <t>E</t>
    </r>
    <r>
      <rPr>
        <b/>
        <vertAlign val="subscript"/>
        <sz val="12"/>
        <color theme="1"/>
        <rFont val="Arial"/>
        <family val="2"/>
      </rPr>
      <t>v3</t>
    </r>
    <r>
      <rPr>
        <b/>
        <sz val="12"/>
        <color theme="1"/>
        <rFont val="Arial"/>
        <family val="2"/>
      </rPr>
      <t>/E</t>
    </r>
    <r>
      <rPr>
        <b/>
        <vertAlign val="subscript"/>
        <sz val="12"/>
        <color theme="1"/>
        <rFont val="Arial"/>
        <family val="2"/>
      </rPr>
      <t>v1</t>
    </r>
  </si>
  <si>
    <r>
      <t>E</t>
    </r>
    <r>
      <rPr>
        <b/>
        <vertAlign val="subscript"/>
        <sz val="12"/>
        <color theme="1"/>
        <rFont val="Arial"/>
        <family val="2"/>
      </rPr>
      <t xml:space="preserve">v2
</t>
    </r>
    <r>
      <rPr>
        <b/>
        <sz val="12"/>
        <color theme="1"/>
        <rFont val="Arial"/>
        <family val="2"/>
      </rPr>
      <t>[MN/m²]</t>
    </r>
  </si>
  <si>
    <r>
      <t>E</t>
    </r>
    <r>
      <rPr>
        <b/>
        <vertAlign val="subscript"/>
        <sz val="12"/>
        <color theme="1"/>
        <rFont val="Arial"/>
        <family val="2"/>
      </rPr>
      <t xml:space="preserve">v3
</t>
    </r>
    <r>
      <rPr>
        <b/>
        <sz val="12"/>
        <color theme="1"/>
        <rFont val="Arial"/>
        <family val="2"/>
      </rPr>
      <t>[MN/m²]</t>
    </r>
  </si>
  <si>
    <t>Bearbeiter:</t>
  </si>
  <si>
    <t>Stempel/Unterschrift:</t>
  </si>
  <si>
    <t>a1:</t>
  </si>
  <si>
    <t>a2:</t>
  </si>
  <si>
    <t>Erstbel.</t>
  </si>
  <si>
    <t>Zweitbel.</t>
  </si>
  <si>
    <t>Drittbel.</t>
  </si>
  <si>
    <t>Polynome</t>
  </si>
  <si>
    <t>Soll:</t>
  </si>
  <si>
    <t>max:</t>
  </si>
  <si>
    <t>Bemerkungen:</t>
  </si>
  <si>
    <t>Länge:</t>
  </si>
  <si>
    <t>Breite:</t>
  </si>
  <si>
    <t>UTM:</t>
  </si>
  <si>
    <t>Translations</t>
  </si>
  <si>
    <t>Com:</t>
  </si>
  <si>
    <t>Mode:</t>
  </si>
  <si>
    <t>Dll:</t>
  </si>
  <si>
    <t>MCSCM.dll</t>
  </si>
  <si>
    <t>Translations (0=off, 1,2,3..=active Language)</t>
  </si>
  <si>
    <t>English</t>
  </si>
  <si>
    <t>Slovensko</t>
  </si>
  <si>
    <t>Italiano</t>
  </si>
  <si>
    <t>Deutsch</t>
  </si>
  <si>
    <t>Reading</t>
  </si>
  <si>
    <t>Odčitavanje</t>
  </si>
  <si>
    <t xml:space="preserve">Lettura </t>
  </si>
  <si>
    <t>Einlesen</t>
  </si>
  <si>
    <t>ZFG2000 not found. Check serial settings. Switch it on.</t>
  </si>
  <si>
    <t>Ne najdem ZFG200 preveri če je naprava vključena</t>
  </si>
  <si>
    <t>ZFG2000 non disponibile. Verificare se lo strumento ZFG2000 é acceso o collegato</t>
  </si>
  <si>
    <t>ZFG2000 nicht gefunden. Überprüfen Sie, ob das Gerät eingeschaltet oder angeschlossen ist.</t>
  </si>
  <si>
    <t>Card not found. Please insert card.</t>
  </si>
  <si>
    <t>Ne najdem kartice, preveri če je vložena</t>
  </si>
  <si>
    <t>Lettura scheda non disponibile. Inserire scheda</t>
  </si>
  <si>
    <t>Karte nicht gefunden. Bitte legen Sie eine Karte ein.</t>
  </si>
  <si>
    <t>zaioser.dll not found.</t>
  </si>
  <si>
    <t>zaioser.dll nisem našel</t>
  </si>
  <si>
    <t>zaioser.dll  non disponibile</t>
  </si>
  <si>
    <t>zaioser.dll wurde nicht gefunden.</t>
  </si>
  <si>
    <t>Reading card ...</t>
  </si>
  <si>
    <t>Čitanje kartice</t>
  </si>
  <si>
    <t>Lettura Scheda</t>
  </si>
  <si>
    <t>Karte lesen ...</t>
  </si>
  <si>
    <t>Card:</t>
  </si>
  <si>
    <t>Kartica</t>
  </si>
  <si>
    <t>Scheda:</t>
  </si>
  <si>
    <t>Karte:</t>
  </si>
  <si>
    <t>records</t>
  </si>
  <si>
    <t>Podatki kartice</t>
  </si>
  <si>
    <t>Dati</t>
  </si>
  <si>
    <t>Datensätze</t>
  </si>
  <si>
    <t>Bytes #</t>
  </si>
  <si>
    <t>Card not readable:</t>
  </si>
  <si>
    <t>Kartica ni  mogoče čitati</t>
  </si>
  <si>
    <t>Scheda non leggibile</t>
  </si>
  <si>
    <t>Karte nicht lesbar:</t>
  </si>
  <si>
    <t>Reading raw data</t>
  </si>
  <si>
    <t>Nastavitev osnovnih podatkov</t>
  </si>
  <si>
    <t>Lettura (Dati Grezzi)</t>
  </si>
  <si>
    <t>Rohdaten einlesen</t>
  </si>
  <si>
    <t>record</t>
  </si>
  <si>
    <t>Sklop podatkov</t>
  </si>
  <si>
    <t>Datensatz</t>
  </si>
  <si>
    <t>Ready</t>
  </si>
  <si>
    <t>Gotovo</t>
  </si>
  <si>
    <t>Pronto per l`impiego</t>
  </si>
  <si>
    <t>Fertig</t>
  </si>
  <si>
    <t>Reading failed</t>
  </si>
  <si>
    <t>Ugotovitev napake</t>
  </si>
  <si>
    <t>Lettura Scheda errata</t>
  </si>
  <si>
    <t>Einlesen fehlgeschlagen.</t>
  </si>
  <si>
    <t>No data available</t>
  </si>
  <si>
    <t>Ni kartice</t>
  </si>
  <si>
    <t>Dati non disponibili</t>
  </si>
  <si>
    <t>Keine Daten vorhanden</t>
  </si>
  <si>
    <t>Save raw data as</t>
  </si>
  <si>
    <t>Osnovni podatki so shranjeni  pod</t>
  </si>
  <si>
    <t>Salvare Dati Grezzi in</t>
  </si>
  <si>
    <t>Rohdaten speichern unter</t>
  </si>
  <si>
    <t>Excel was not able to create all requested sheets.</t>
  </si>
  <si>
    <t>Niso vneseni vsi protokoli</t>
  </si>
  <si>
    <t>Non é possiblile eseguire tutte le operazioni effettuate</t>
  </si>
  <si>
    <t>Nicht alle Protokolle wurden angelegt</t>
  </si>
  <si>
    <t>You are working with the template (.xlt). It is not possible to use this function. Copy this template into the template directory of Microsoft Office and create a new file using the menu 'File-New' and choose this template there.</t>
  </si>
  <si>
    <t>Delate s predlogo, prevzem podatklov ni mogoč. Kopirajte podatke v  Office-podatkovni bazi in odprite nov file v podatkovnem meniju.</t>
  </si>
  <si>
    <t>State utilizzando un documento Template (.xlt). L´elaborazione dei dati non é possibbile. Copiare i dati nella Template directory  di Microsoft Office e creare un nuovo File utillizzando il menú "Nuovo File" per aprire il documento Template.</t>
  </si>
  <si>
    <t>Sie arbeiten mit der Vorlage. Übernehmen von Daten ist nicht möglich. Kopieren Sie die Datei in das Office-Vorlagenverzeichnis und öffnen Sie dann diese Vorlage über das Datei-Menu 'Neu'.</t>
  </si>
  <si>
    <t>Delete all data on the card?</t>
  </si>
  <si>
    <t>Ali brišem vse podatke na kartici</t>
  </si>
  <si>
    <t>Cancellare tutti i dati della Scheda?</t>
  </si>
  <si>
    <t>Alle Daten auf der Karte löschen?</t>
  </si>
  <si>
    <t>Card not formated. Please format (delete) card with the tester.</t>
  </si>
  <si>
    <t>Kartica ni formatirana, formatirajte jo v računalniku</t>
  </si>
  <si>
    <t>Scheda non formattata. Formattare la Scheda nel dispositivo</t>
  </si>
  <si>
    <t>Die Karte ist nicht formatiert. Bitte formatieren Sie die Karte im Gerät.</t>
  </si>
  <si>
    <t>Formating Failed</t>
  </si>
  <si>
    <t>Formatiranje ni uspelo</t>
  </si>
  <si>
    <t>Formattazzione errata</t>
  </si>
  <si>
    <t>Formatierung fehlgeschlagen</t>
  </si>
  <si>
    <t>Testing</t>
  </si>
  <si>
    <t>Test</t>
  </si>
  <si>
    <t>Prova</t>
  </si>
  <si>
    <t>Teste</t>
  </si>
  <si>
    <t>Found</t>
  </si>
  <si>
    <t>Našel</t>
  </si>
  <si>
    <t>Trovato</t>
  </si>
  <si>
    <t>Gefunden</t>
  </si>
  <si>
    <t>Read card</t>
  </si>
  <si>
    <t>Karte lesen</t>
  </si>
  <si>
    <t>card info</t>
  </si>
  <si>
    <t>Informacija o kartici</t>
  </si>
  <si>
    <t>Info Scheda</t>
  </si>
  <si>
    <t>Karteninfo</t>
  </si>
  <si>
    <t>Data-&gt;Excel</t>
  </si>
  <si>
    <t>podatki exel</t>
  </si>
  <si>
    <t>Dati-&gt;Excel</t>
  </si>
  <si>
    <t>Daten-&gt;Excel</t>
  </si>
  <si>
    <t>Info</t>
  </si>
  <si>
    <t>Close</t>
  </si>
  <si>
    <t>Zapri</t>
  </si>
  <si>
    <t>Chiudere</t>
  </si>
  <si>
    <t>Schließen</t>
  </si>
  <si>
    <t>Read file</t>
  </si>
  <si>
    <t>Čitanje podatkov</t>
  </si>
  <si>
    <t>Lettura Dati</t>
  </si>
  <si>
    <t>Datei lesen</t>
  </si>
  <si>
    <t>card reader</t>
  </si>
  <si>
    <t>Čitalec kartic</t>
  </si>
  <si>
    <t>Lettore Scheda</t>
  </si>
  <si>
    <t>Kartenleser</t>
  </si>
  <si>
    <t>gauge (serial)</t>
  </si>
  <si>
    <t>Naprava (serijsko)</t>
  </si>
  <si>
    <t>ZFG2000 (seriell)</t>
  </si>
  <si>
    <t>ser. interface:</t>
  </si>
  <si>
    <t>serijski vmesnik</t>
  </si>
  <si>
    <t>Interfaccia Seriale</t>
  </si>
  <si>
    <t>ser. Schnittstelle:</t>
  </si>
  <si>
    <t>All</t>
  </si>
  <si>
    <t>Vsi</t>
  </si>
  <si>
    <t>Tutti</t>
  </si>
  <si>
    <t>Alle</t>
  </si>
  <si>
    <t>Delete card</t>
  </si>
  <si>
    <t>Brisanje kartice</t>
  </si>
  <si>
    <t>Cancel. Scheda</t>
  </si>
  <si>
    <t>Karte löschen</t>
  </si>
  <si>
    <t>Search</t>
  </si>
  <si>
    <t>Iskanje</t>
  </si>
  <si>
    <t>Cerca</t>
  </si>
  <si>
    <t>Suchen</t>
  </si>
  <si>
    <t>Card reader</t>
  </si>
  <si>
    <t>card reader (scard)</t>
  </si>
  <si>
    <t>Čitalec kartic skart</t>
  </si>
  <si>
    <t>Lettore Scheda (Scard)</t>
  </si>
  <si>
    <t>Kartenleser (scard)</t>
  </si>
  <si>
    <t>card reader (PC/SC)</t>
  </si>
  <si>
    <t>Čitalec kartic (PC/SC)</t>
  </si>
  <si>
    <t>Lettore Scheda (PC/SC)</t>
  </si>
  <si>
    <t>Kartenleser (PC/SC)</t>
  </si>
  <si>
    <t>an internal error has occured</t>
  </si>
  <si>
    <t>Pojavila se je napaka  Zapri  SmartcardManagerv Systemtray!</t>
  </si>
  <si>
    <t>Si é verificato un errore interno</t>
  </si>
  <si>
    <t>Es ist ein interner Fehler aufgetreten.</t>
  </si>
  <si>
    <t xml:space="preserve">                         </t>
  </si>
  <si>
    <t>No card inserted or card is not formated. Please format the card in the electronic measurement device.</t>
  </si>
  <si>
    <t>Kartica ni vložena ali ni formatirana, prosim formatirajte kartico v elektronskem merilniku.</t>
  </si>
  <si>
    <t>La scheda non é stata inserita oppure non formattata. Formattare la carta nello strumento di misurazione</t>
  </si>
  <si>
    <t>Die Karte ist nicht eingelegt oder nicht formatiert. Bitte löschen (formatieren) Sie die Karte im elektronischen Meßgerät.</t>
  </si>
  <si>
    <t>Please install the newest version of zaioser.dll and/or put it to c:\windows\! This is not required for the new AX01 with SD-Card!</t>
  </si>
  <si>
    <t>Prosim instalirajte novo verzijo zaioser.dll!</t>
  </si>
  <si>
    <t>Installare la versione piú recente del zaioser.dll!</t>
  </si>
  <si>
    <t>Bitte installieren sie die neueste Version der zaioser.dll! Für Geräte mit SD-Karte ist dies aber nicht nötig!</t>
  </si>
  <si>
    <t>The card has been removed</t>
  </si>
  <si>
    <t>Ni vložena nobena kartica.</t>
  </si>
  <si>
    <t xml:space="preserve">La Scheda non é inserita </t>
  </si>
  <si>
    <t>Es ist keine Karte eingelegt.</t>
  </si>
  <si>
    <t>transfer only to statistics</t>
  </si>
  <si>
    <t>Samo za statistiko</t>
  </si>
  <si>
    <t>Riportare solo nelle statistiche</t>
  </si>
  <si>
    <t>nur in Statistik übernehmen</t>
  </si>
  <si>
    <t>Unknown datasets (wrong device?).</t>
  </si>
  <si>
    <t>Nepoznani podatki - (napačen tip naprave).</t>
  </si>
  <si>
    <t>Dati sconosciuti (é stato utilizzato un modello di strumento sbagliato?)</t>
  </si>
  <si>
    <t>Unbekannte Datensätze (falscher Gerätetyp?).</t>
  </si>
  <si>
    <t>Interna napaka</t>
  </si>
  <si>
    <t>Lade Landkarten automatisch.</t>
  </si>
  <si>
    <t>-</t>
  </si>
  <si>
    <t>auto load map (GPS)</t>
  </si>
  <si>
    <t>Clear sheet</t>
  </si>
  <si>
    <t>Die Tabelle der Messwerte ist zu kurz, nicht alle Daten wurden übertragen. Vergrößeren Sie über 'Zeilen einfügen' die Tabelle.</t>
  </si>
  <si>
    <t>The table of measured values is too short, not all data has been transferred. Enlarge the table via 'Insert rows'.</t>
  </si>
  <si>
    <t>Achtung! Kein ME1-Wert für die angegebene Schichtart</t>
  </si>
  <si>
    <t>Attention! No ME1-Value for the specified layer type</t>
  </si>
  <si>
    <t>Messung Nr.:</t>
  </si>
  <si>
    <t>Measurement No.:</t>
  </si>
  <si>
    <t>Trotzdem weiter?</t>
  </si>
  <si>
    <t>Continue anyway?</t>
  </si>
  <si>
    <t>Attention! No ME2-Value for the specified layer type</t>
  </si>
  <si>
    <t>Achtung! Kein ME2-Wert für die angegebene Schichtart</t>
  </si>
  <si>
    <t>Bitte 0, 1 oder 2 eingeben.</t>
  </si>
  <si>
    <t>Please enter 0, 1 or 2.</t>
  </si>
  <si>
    <t>subsoil</t>
  </si>
  <si>
    <t>Untergrund</t>
  </si>
  <si>
    <t>foundation layer</t>
  </si>
  <si>
    <t>Fundationsschicht</t>
  </si>
  <si>
    <t>base course</t>
  </si>
  <si>
    <t>Tragschicht</t>
  </si>
  <si>
    <t>Wrong data type, use ax.xltm for other test than DIN18134. Continue?</t>
  </si>
  <si>
    <t>Falscher Datentyp, benutzen Sie ax.xltm für andere Prüfvorschriften!</t>
  </si>
  <si>
    <t>Sheet not empty! Delete all data on the current sheet?</t>
  </si>
  <si>
    <t>Das aktuelle Arbeitsblatt ist nicht leer. Sollen alle Daten auf dem aktuellen Blatt gelöscht werden?</t>
  </si>
  <si>
    <t>Map server not reachable. Please click at one of the other map check boxes and check your internet connection to reload the map.</t>
  </si>
  <si>
    <t>Kartenserver nicht erreichbar. Bitte klicken Sie auf eines der anderen Kartenkontrollfelder und überprüfen Sie Ihre Internetverbindung, um die Karte neu zu laden.</t>
  </si>
  <si>
    <t>Error creating the GPS-map url.</t>
  </si>
  <si>
    <t>Fehler beim Erzeugen der URL für die GPS-Karte.</t>
  </si>
  <si>
    <t>Latitude:</t>
  </si>
  <si>
    <t>Longitude:</t>
  </si>
  <si>
    <t>OK</t>
  </si>
  <si>
    <t>Cancel</t>
  </si>
  <si>
    <t>Zone:</t>
  </si>
  <si>
    <t>Northing:</t>
  </si>
  <si>
    <t>Easting:</t>
  </si>
  <si>
    <t>North</t>
  </si>
  <si>
    <t>Abbrechen</t>
  </si>
  <si>
    <t>Hochwert:</t>
  </si>
  <si>
    <t>Rechtswert:</t>
  </si>
  <si>
    <t>Nord</t>
  </si>
  <si>
    <t>UTM coordinates invalid!</t>
  </si>
  <si>
    <t>UTM Koordinaten ungültig!</t>
  </si>
  <si>
    <t>Translations for Sheets</t>
  </si>
  <si>
    <t>Zoom:</t>
  </si>
  <si>
    <t>Delete</t>
  </si>
  <si>
    <t>Löschen</t>
  </si>
  <si>
    <t>Enter GPS coordinates</t>
  </si>
  <si>
    <t>Enter UTM coordinates</t>
  </si>
  <si>
    <t>Eingabe GPS Koordinaten</t>
  </si>
  <si>
    <t>Eingabe UTM Koordinaten</t>
  </si>
  <si>
    <t>Smartcard</t>
  </si>
  <si>
    <t>File</t>
  </si>
  <si>
    <t>Chipkarte</t>
  </si>
  <si>
    <t>Datei</t>
  </si>
  <si>
    <t>DE</t>
  </si>
  <si>
    <t>EN</t>
  </si>
  <si>
    <t>erfüllt</t>
  </si>
  <si>
    <t>nicht erfüllt</t>
  </si>
  <si>
    <t>Plattendruckversuch DIN 18134-</t>
  </si>
  <si>
    <t>Die Anforderungen werden NICHT erfüllt.</t>
  </si>
  <si>
    <t>Die Anforderungen werden erfüllt.</t>
  </si>
  <si>
    <t>MN/m2</t>
  </si>
  <si>
    <t>Ev1
[MN/m²]</t>
  </si>
  <si>
    <t>Ev2
[MN/m²]</t>
  </si>
  <si>
    <t>Ev2/Ev1</t>
  </si>
  <si>
    <t>Ev3
[MN/m²]</t>
  </si>
  <si>
    <t>Ev3/Ev1</t>
  </si>
  <si>
    <t>Test-No:</t>
  </si>
  <si>
    <t>NOT Ok</t>
  </si>
  <si>
    <t>Ok</t>
  </si>
  <si>
    <t>to:</t>
  </si>
  <si>
    <t>Attachement:</t>
  </si>
  <si>
    <t>Plate load test DIN18134-</t>
  </si>
  <si>
    <t>Date (Start):</t>
  </si>
  <si>
    <t>Date (End):</t>
  </si>
  <si>
    <t>Equipment number:</t>
  </si>
  <si>
    <t>Client:</t>
  </si>
  <si>
    <t>Weather:</t>
  </si>
  <si>
    <t>Calibration Date:</t>
  </si>
  <si>
    <t>Previous day:</t>
  </si>
  <si>
    <t>Measuring point:</t>
  </si>
  <si>
    <t>Plate Ø [mm]:</t>
  </si>
  <si>
    <t>Test depth:</t>
  </si>
  <si>
    <t>Leverage ratio 1 to:</t>
  </si>
  <si>
    <t>Test layer:</t>
  </si>
  <si>
    <t>Polynomials</t>
  </si>
  <si>
    <t>Test no. on card:</t>
  </si>
  <si>
    <t>Card no:</t>
  </si>
  <si>
    <t>First load</t>
  </si>
  <si>
    <t>Second load</t>
  </si>
  <si>
    <t>Third load</t>
  </si>
  <si>
    <t>Remarks:</t>
  </si>
  <si>
    <t>Unloading</t>
  </si>
  <si>
    <t>Second load cycle</t>
  </si>
  <si>
    <t>First load cycle</t>
  </si>
  <si>
    <t>2nd Unloading</t>
  </si>
  <si>
    <t>Third load cycle</t>
  </si>
  <si>
    <t>load level</t>
  </si>
  <si>
    <t>normal stress</t>
  </si>
  <si>
    <t>settlement</t>
  </si>
  <si>
    <t>No.</t>
  </si>
  <si>
    <t>Results:</t>
  </si>
  <si>
    <t>The requirements are NOT met.</t>
  </si>
  <si>
    <t>The requirements are met.</t>
  </si>
  <si>
    <t>Nominal:</t>
  </si>
  <si>
    <t>Date:</t>
  </si>
  <si>
    <t>Operator:</t>
  </si>
  <si>
    <t>Stamp/Signature:</t>
  </si>
  <si>
    <t>Device: PlateLoad Test AX01, Manufacturer: Anix GmbH
Equipment: LVDT 15mm, electronic force sensor 100 kN</t>
  </si>
  <si>
    <t>Project:</t>
  </si>
  <si>
    <t>weiteres</t>
  </si>
  <si>
    <t>additionals</t>
  </si>
  <si>
    <t>GPS</t>
  </si>
  <si>
    <t>UTM</t>
  </si>
  <si>
    <t>Translate</t>
  </si>
  <si>
    <t>Setzung [mm]</t>
  </si>
  <si>
    <t xml:space="preserve">Normalspannung [MN/m²] </t>
  </si>
  <si>
    <t>normal stress [MN/m²]</t>
  </si>
  <si>
    <t>settlement [mm]</t>
  </si>
  <si>
    <t>32 U</t>
  </si>
  <si>
    <t>Google</t>
  </si>
  <si>
    <t>Google Terrain</t>
  </si>
  <si>
    <t>Google Sat</t>
  </si>
  <si>
    <t>OSM Anix</t>
  </si>
  <si>
    <t>Yandex</t>
  </si>
  <si>
    <t>Yandex Sat</t>
  </si>
  <si>
    <t>Wikimedia</t>
  </si>
  <si>
    <t xml:space="preserve">Unknown error </t>
  </si>
  <si>
    <t>Unbekannter Fehler</t>
  </si>
  <si>
    <t>COM2</t>
  </si>
  <si>
    <t xml:space="preserve">Ready </t>
  </si>
  <si>
    <t>Leere Arbeitsblatt</t>
  </si>
  <si>
    <t>Prüfbericht:</t>
  </si>
  <si>
    <t>1724_A19</t>
  </si>
  <si>
    <t>nach DIN 18134, gemessen mit Prüfgerät Anix AX01a</t>
  </si>
  <si>
    <t>Anix GmbH</t>
  </si>
  <si>
    <t>Auftrag erteilt durch:</t>
  </si>
  <si>
    <t>Objekt:</t>
  </si>
  <si>
    <t>Anmerkungen:</t>
  </si>
  <si>
    <t>Auftrag vom:</t>
  </si>
  <si>
    <t>Prüfer:</t>
  </si>
  <si>
    <t>Zusammenstellung der Prüfergebnisse</t>
  </si>
  <si>
    <r>
      <t>Soll (E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) [MPa]:</t>
    </r>
  </si>
  <si>
    <r>
      <t>Soll (E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/E</t>
    </r>
    <r>
      <rPr>
        <vertAlign val="subscript"/>
        <sz val="10"/>
        <rFont val="Arial"/>
        <family val="2"/>
      </rPr>
      <t>V1</t>
    </r>
    <r>
      <rPr>
        <sz val="10"/>
        <rFont val="Arial"/>
        <family val="2"/>
      </rPr>
      <t>) [MPa]:</t>
    </r>
  </si>
  <si>
    <t>Prüfstelle</t>
  </si>
  <si>
    <t>Verhältnis</t>
  </si>
  <si>
    <t>Datum</t>
  </si>
  <si>
    <t>Breite</t>
  </si>
  <si>
    <t>Länge</t>
  </si>
  <si>
    <t>Profil</t>
  </si>
  <si>
    <t>Lage</t>
  </si>
  <si>
    <t>Prüfschicht</t>
  </si>
  <si>
    <r>
      <t>E</t>
    </r>
    <r>
      <rPr>
        <vertAlign val="subscript"/>
        <sz val="10"/>
        <rFont val="Arial"/>
        <family val="2"/>
      </rPr>
      <t>V2</t>
    </r>
  </si>
  <si>
    <r>
      <t>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/E</t>
    </r>
    <r>
      <rPr>
        <vertAlign val="subscript"/>
        <sz val="10"/>
        <rFont val="Arial"/>
        <family val="2"/>
      </rPr>
      <t>V1</t>
    </r>
  </si>
  <si>
    <t>Anfor.
insg. erfüllt</t>
  </si>
  <si>
    <t>[°]</t>
  </si>
  <si>
    <t>[MPa]</t>
  </si>
  <si>
    <t>Übersichtskarte:</t>
  </si>
  <si>
    <t>Detailkarte:</t>
  </si>
  <si>
    <t>Plattendruckversuch EV</t>
  </si>
  <si>
    <t>Soll (EV2) [MPa]:</t>
  </si>
  <si>
    <t>Soll (EV2/EV1) [MPa]:</t>
  </si>
  <si>
    <t>EV</t>
  </si>
  <si>
    <t>geografische Position
(WGS 84, EPSG:3857)</t>
  </si>
  <si>
    <t>EV2</t>
  </si>
  <si>
    <t>EV2/EV1</t>
  </si>
  <si>
    <t>Landkarte</t>
  </si>
  <si>
    <t>Plate load test Ev</t>
  </si>
  <si>
    <t>according to DIN18134, test equipment: Anix Ax01a</t>
  </si>
  <si>
    <t>Anfor.</t>
  </si>
  <si>
    <r>
      <t>E</t>
    </r>
    <r>
      <rPr>
        <vertAlign val="subscript"/>
        <sz val="10"/>
        <rFont val="Arial"/>
        <family val="2"/>
      </rPr>
      <t>V1</t>
    </r>
  </si>
  <si>
    <t>Verformungsmodul</t>
  </si>
  <si>
    <t>Anforderungen:</t>
  </si>
  <si>
    <t>Landkarte aktualisieren</t>
  </si>
  <si>
    <t>EV1</t>
  </si>
  <si>
    <t>Tabelle aktualisieren</t>
  </si>
  <si>
    <t>Tabelle leeren</t>
  </si>
  <si>
    <t>Zusammen drucken</t>
  </si>
  <si>
    <t>Commissioned by:</t>
  </si>
  <si>
    <t>Contract from:</t>
  </si>
  <si>
    <t>Object:</t>
  </si>
  <si>
    <t>Summary of test results</t>
  </si>
  <si>
    <t>Test point</t>
  </si>
  <si>
    <t>geographical position
(WGS 84, EPSG:3857)</t>
  </si>
  <si>
    <t>Ratio</t>
  </si>
  <si>
    <t>Date</t>
  </si>
  <si>
    <t>Latitude</t>
  </si>
  <si>
    <t>Longitude</t>
  </si>
  <si>
    <t>Profile</t>
  </si>
  <si>
    <t>Location</t>
  </si>
  <si>
    <t>Layer</t>
  </si>
  <si>
    <t>Requirements fulfilled in total</t>
  </si>
  <si>
    <t>Requi.</t>
  </si>
  <si>
    <t>General map:</t>
  </si>
  <si>
    <t>Detail map:</t>
  </si>
  <si>
    <t>Map</t>
  </si>
  <si>
    <t>Update map</t>
  </si>
  <si>
    <t>Requirements:</t>
  </si>
  <si>
    <t>Deformation module</t>
  </si>
  <si>
    <t>Update table</t>
  </si>
  <si>
    <t>Clear table</t>
  </si>
  <si>
    <t>Print all</t>
  </si>
  <si>
    <t>Test report:</t>
  </si>
  <si>
    <t>Übersicht</t>
  </si>
  <si>
    <t>Summary</t>
  </si>
  <si>
    <t>Karte</t>
  </si>
  <si>
    <t xml:space="preserve">DIN </t>
  </si>
  <si>
    <t>Map not created. Distance between coordinates too large.</t>
  </si>
  <si>
    <t>Karte nicht erzeugt. Koordinatenabstand zu groß.</t>
  </si>
  <si>
    <r>
      <t>k</t>
    </r>
    <r>
      <rPr>
        <vertAlign val="subscript"/>
        <sz val="7"/>
        <color theme="1"/>
        <rFont val="Arial"/>
        <family val="2"/>
      </rPr>
      <t xml:space="preserve">s </t>
    </r>
    <r>
      <rPr>
        <sz val="7"/>
        <color theme="1"/>
        <rFont val="Arial"/>
        <family val="2"/>
      </rPr>
      <t>[MN/m³]:</t>
    </r>
  </si>
  <si>
    <t>a0:</t>
  </si>
  <si>
    <t>IT</t>
  </si>
  <si>
    <t>SL</t>
  </si>
  <si>
    <t>samodejno naloži zemljevid (GPS)</t>
  </si>
  <si>
    <t>caricamento automatico della mappa (GPS)</t>
  </si>
  <si>
    <t>Počisti list</t>
  </si>
  <si>
    <t>Cancella foglio</t>
  </si>
  <si>
    <t>Tabela izmerjenih vrednosti je prekratka, niso bili preneseni vsi podatki. Povečajte tabelo z ukazom 'Vstavi vrstice'.</t>
  </si>
  <si>
    <t>La tabella dei valori misurati è troppo corta; non tutti i dati sono stati trasferiti. Ingrandire la tabella tramite 'Inserisci righe'.</t>
  </si>
  <si>
    <t>Pozor! Za navedeno vrsto plasti ni vrednosti ME1</t>
  </si>
  <si>
    <t>Attenzione! Nessun valore ME1 per il tipo di strato specificato</t>
  </si>
  <si>
    <t>Meritev št.:</t>
  </si>
  <si>
    <t>Misura n.:</t>
  </si>
  <si>
    <t>Vseeno nadaljevati?</t>
  </si>
  <si>
    <t>Continuare comunque?</t>
  </si>
  <si>
    <t>Pozor! Za navedeno vrsto plasti ni vrednosti ME2</t>
  </si>
  <si>
    <t>Attenzione! Nessun valore ME2 per il tipo di strato specificato</t>
  </si>
  <si>
    <t>Vnesite 0, 1 ali 2.</t>
  </si>
  <si>
    <t>Inserire 0, 1 o 2.</t>
  </si>
  <si>
    <t>temeljna tla</t>
  </si>
  <si>
    <t>sottofondo</t>
  </si>
  <si>
    <t>tamponska plast</t>
  </si>
  <si>
    <t>strato di fondazione</t>
  </si>
  <si>
    <t>nosilna plast</t>
  </si>
  <si>
    <t>strato portante</t>
  </si>
  <si>
    <t>Napačna vrsta podatkov, za druge preizkuse kot DIN18134 uporabite ax.xltm. Nadaljevati?</t>
  </si>
  <si>
    <t>Tipo di dati errato; usare ax.xltm per prove diverse da DIN18134. Continuare?</t>
  </si>
  <si>
    <t>List ni prazen! Izbrisati vse podatke na trenutnem listu?</t>
  </si>
  <si>
    <t>Il foglio non è vuoto! Eliminare tutti i dati nel foglio corrente?</t>
  </si>
  <si>
    <t>Strežnik zemljevidov ni dosegljiv. Kliknite enega od drugih potrditvenih polj zemljevida in preverite internetno povezavo, da ponovno naložite zemljevid.</t>
  </si>
  <si>
    <t>Server mappe non raggiungibile. Fare clic su una delle altre caselle della mappa e controllare la connessione Internet per ricaricare la mappa.</t>
  </si>
  <si>
    <t>Napaka pri ustvarjanju URL-ja GPS-zemljevida.</t>
  </si>
  <si>
    <t>Errore nella creazione dell'URL della mappa GPS.</t>
  </si>
  <si>
    <t>Zemljepisna širina:</t>
  </si>
  <si>
    <t>Latitudine:</t>
  </si>
  <si>
    <t>Zemljepisna dolžina:</t>
  </si>
  <si>
    <t>Longitudine:</t>
  </si>
  <si>
    <t>Prekliči</t>
  </si>
  <si>
    <t>Annulla</t>
  </si>
  <si>
    <t>Cona:</t>
  </si>
  <si>
    <t>Zona:</t>
  </si>
  <si>
    <t>Severna koordinata:</t>
  </si>
  <si>
    <t>Coordinata nord:</t>
  </si>
  <si>
    <t>Vzhodna koordinata:</t>
  </si>
  <si>
    <t>Coordinata est:</t>
  </si>
  <si>
    <t>Sever</t>
  </si>
  <si>
    <t>UTM koordinate niso veljavne!</t>
  </si>
  <si>
    <t>Coordinate UTM non valide!</t>
  </si>
  <si>
    <t>Povečava:</t>
  </si>
  <si>
    <t>Izbriši</t>
  </si>
  <si>
    <t>Elimina</t>
  </si>
  <si>
    <t>Vnesite GPS koordinate</t>
  </si>
  <si>
    <t>Inserire coordinate GPS</t>
  </si>
  <si>
    <t>Vnesite UTM koordinate</t>
  </si>
  <si>
    <t>Inserire coordinate UTM</t>
  </si>
  <si>
    <t>Čipna kartica</t>
  </si>
  <si>
    <t>Datoteka</t>
  </si>
  <si>
    <t>Neznana napaka</t>
  </si>
  <si>
    <t>Errore sconosciuto</t>
  </si>
  <si>
    <t>Pripravljeno</t>
  </si>
  <si>
    <t>Pronto</t>
  </si>
  <si>
    <t>Zemljevid ni bil ustvarjen. Razdalja med koordinatami je prevelika.</t>
  </si>
  <si>
    <t>Mappa non creata. Distanza tra le coordinate troppo grande.</t>
  </si>
  <si>
    <t>Št. preizkusa:</t>
  </si>
  <si>
    <t>N. prova:</t>
  </si>
  <si>
    <t>Priloga:</t>
  </si>
  <si>
    <t>Allegato:</t>
  </si>
  <si>
    <t>izpolnjeno</t>
  </si>
  <si>
    <t>soddisfatto</t>
  </si>
  <si>
    <t>ni izpolnjeno</t>
  </si>
  <si>
    <t>non soddisfatto</t>
  </si>
  <si>
    <t>do:</t>
  </si>
  <si>
    <t>a:</t>
  </si>
  <si>
    <t>Preskus z obremenilno ploščo DIN 18134-</t>
  </si>
  <si>
    <t>Prova di carico su piastra DIN 18134-</t>
  </si>
  <si>
    <t>Projekt:</t>
  </si>
  <si>
    <t>Progetto:</t>
  </si>
  <si>
    <t>Datum (začetek):</t>
  </si>
  <si>
    <t>Data (inizio):</t>
  </si>
  <si>
    <t>Datum (konec):</t>
  </si>
  <si>
    <t>Data (fine):</t>
  </si>
  <si>
    <t>Številka naprave:</t>
  </si>
  <si>
    <t>Numero apparecchio:</t>
  </si>
  <si>
    <t>Naročnik:</t>
  </si>
  <si>
    <t>Committente:</t>
  </si>
  <si>
    <t>Št. preizkusa na kartici:</t>
  </si>
  <si>
    <t>N. prova sulla scheda:</t>
  </si>
  <si>
    <t>Št. kartice:</t>
  </si>
  <si>
    <t>N. scheda:</t>
  </si>
  <si>
    <t>Vreme:</t>
  </si>
  <si>
    <t>Meteo:</t>
  </si>
  <si>
    <t>Datum umerjanja:</t>
  </si>
  <si>
    <t>Data di calibrazione:</t>
  </si>
  <si>
    <t>Prejšnji dan:</t>
  </si>
  <si>
    <t>Giorno precedente:</t>
  </si>
  <si>
    <t>Merilno mesto:</t>
  </si>
  <si>
    <t>Punto di misura:</t>
  </si>
  <si>
    <t>Plošča Ø [mm]:</t>
  </si>
  <si>
    <t>Piastra Ø [mm]:</t>
  </si>
  <si>
    <t>Globina preizkusa:</t>
  </si>
  <si>
    <t>Profondità di prova:</t>
  </si>
  <si>
    <t>Vzvodno razmerje 1 proti:</t>
  </si>
  <si>
    <t>Rapporto di leva 1 a:</t>
  </si>
  <si>
    <t>Preizkusna plast:</t>
  </si>
  <si>
    <t>Strato di prova:</t>
  </si>
  <si>
    <t>Polinomi</t>
  </si>
  <si>
    <t>Prva obremenitev</t>
  </si>
  <si>
    <t>Primo carico</t>
  </si>
  <si>
    <t>Druga obremenitev</t>
  </si>
  <si>
    <t>Secondo carico</t>
  </si>
  <si>
    <t>Tretja obremenitev</t>
  </si>
  <si>
    <t>Terzo carico</t>
  </si>
  <si>
    <t>Opombe:</t>
  </si>
  <si>
    <t>Note:</t>
  </si>
  <si>
    <t>Prvi obremenitveni cikel</t>
  </si>
  <si>
    <t>Primo ciclo di carico</t>
  </si>
  <si>
    <t>Razbremenitev</t>
  </si>
  <si>
    <t>Scarico</t>
  </si>
  <si>
    <t>Drugi obremenitveni cikel</t>
  </si>
  <si>
    <t>Secondo ciclo di carico</t>
  </si>
  <si>
    <t>2. razbremenitev</t>
  </si>
  <si>
    <t>2° scarico</t>
  </si>
  <si>
    <t>Tretji obremenitveni cikel</t>
  </si>
  <si>
    <t>Terzo ciclo di carico</t>
  </si>
  <si>
    <t>Stopnja obremenitve</t>
  </si>
  <si>
    <t>Livello di carico</t>
  </si>
  <si>
    <t>Normalna napetost</t>
  </si>
  <si>
    <t>Tensione normale</t>
  </si>
  <si>
    <t>Posedek</t>
  </si>
  <si>
    <t>Cedimento</t>
  </si>
  <si>
    <t>Št.</t>
  </si>
  <si>
    <t>N.</t>
  </si>
  <si>
    <t>maks:</t>
  </si>
  <si>
    <t>Rezultati:</t>
  </si>
  <si>
    <t>Risultati:</t>
  </si>
  <si>
    <t>Zahteve NISO izpolnjene.</t>
  </si>
  <si>
    <t>I requisiti NON sono soddisfatti.</t>
  </si>
  <si>
    <t>Zahteve so izpolnjene.</t>
  </si>
  <si>
    <t>I requisiti sono soddisfatti.</t>
  </si>
  <si>
    <t>Zahtevano:</t>
  </si>
  <si>
    <t>Richiesto:</t>
  </si>
  <si>
    <t>Data:</t>
  </si>
  <si>
    <t>Izvajalec:</t>
  </si>
  <si>
    <t>Operatore:</t>
  </si>
  <si>
    <t>Žig/podpis:</t>
  </si>
  <si>
    <t>Timbro/firma:</t>
  </si>
  <si>
    <t>Razbremenitev, graf</t>
  </si>
  <si>
    <t>Scarico, grafico</t>
  </si>
  <si>
    <t>2. razbremenitev, graf</t>
  </si>
  <si>
    <t>2° scarico, grafico</t>
  </si>
  <si>
    <t>dodatno</t>
  </si>
  <si>
    <t>ulteriori</t>
  </si>
  <si>
    <t>Branje kartice</t>
  </si>
  <si>
    <t>Leggi scheda</t>
  </si>
  <si>
    <t>Prevedi</t>
  </si>
  <si>
    <t>Traduci</t>
  </si>
  <si>
    <t>Posedek [mm]</t>
  </si>
  <si>
    <t>Cedimento [mm]</t>
  </si>
  <si>
    <t>Normalna napetost [MN/m²]</t>
  </si>
  <si>
    <t>Tensione normale [MN/m²]</t>
  </si>
  <si>
    <t>Google teren</t>
  </si>
  <si>
    <t>Google satelit</t>
  </si>
  <si>
    <t>Yandex satelit</t>
  </si>
  <si>
    <t>Poročilo o preizkusu:</t>
  </si>
  <si>
    <t>Rapporto di prova:</t>
  </si>
  <si>
    <t>Preskus z obremenilno ploščo Ev</t>
  </si>
  <si>
    <t>Prova di carico su piastra Ev</t>
  </si>
  <si>
    <t>v skladu z DIN 18134, merjeno s preizkusno napravo Anix AX01a</t>
  </si>
  <si>
    <t>secondo DIN 18134, misurato con apparecchio di prova Anix AX01a</t>
  </si>
  <si>
    <t>Naročil:</t>
  </si>
  <si>
    <t>Incarico conferito da:</t>
  </si>
  <si>
    <t>Oggetto:</t>
  </si>
  <si>
    <t>Naročilo z dne:</t>
  </si>
  <si>
    <t>Ordine del:</t>
  </si>
  <si>
    <t>Povzetek rezultatov preizkusa</t>
  </si>
  <si>
    <t>Riepilogo dei risultati di prova</t>
  </si>
  <si>
    <t>Zahtevano (EV2) [MPa]:</t>
  </si>
  <si>
    <t>Richiesto (EV2) [MPa]:</t>
  </si>
  <si>
    <t>Zahtevano (EV2/EV1) [MPa]:</t>
  </si>
  <si>
    <t>Richiesto (EV2/EV1) [MPa]:</t>
  </si>
  <si>
    <t>Preizkusna točka</t>
  </si>
  <si>
    <t>Punto di prova</t>
  </si>
  <si>
    <t>geografski položaj
(WGS 84, EPSG:3857)</t>
  </si>
  <si>
    <t>posizione geografica
(WGS 84, EPSG:3857)</t>
  </si>
  <si>
    <t>Razmerje</t>
  </si>
  <si>
    <t>Rapporto</t>
  </si>
  <si>
    <t>Data</t>
  </si>
  <si>
    <t>Zemljepisna širina</t>
  </si>
  <si>
    <t>Latitudine</t>
  </si>
  <si>
    <t>Zemljepisna dolžina</t>
  </si>
  <si>
    <t>Longitudine</t>
  </si>
  <si>
    <t>Profilo</t>
  </si>
  <si>
    <t>Lokacija</t>
  </si>
  <si>
    <t>Posizione</t>
  </si>
  <si>
    <t>Plast</t>
  </si>
  <si>
    <t>Strato</t>
  </si>
  <si>
    <t>Zahteve skupaj izpolnjene</t>
  </si>
  <si>
    <t>Requisiti complessivamente soddisfatti</t>
  </si>
  <si>
    <t>Pregledna karta:</t>
  </si>
  <si>
    <t>Mappa generale:</t>
  </si>
  <si>
    <t>Podrobna karta:</t>
  </si>
  <si>
    <t>Mappa dettagliata:</t>
  </si>
  <si>
    <t>Zemljevid</t>
  </si>
  <si>
    <t>Mappa</t>
  </si>
  <si>
    <t>Posodobi zemljevid</t>
  </si>
  <si>
    <t>Aggiorna mappa</t>
  </si>
  <si>
    <t>Zahteve:</t>
  </si>
  <si>
    <t>Requisiti:</t>
  </si>
  <si>
    <t>Modul deformacije</t>
  </si>
  <si>
    <t>Modulo di deformazione</t>
  </si>
  <si>
    <t>Zah.</t>
  </si>
  <si>
    <t>Req.</t>
  </si>
  <si>
    <t>Posodobi tabelo</t>
  </si>
  <si>
    <t>Aggiorna tabella</t>
  </si>
  <si>
    <t>Izprazni tabelo</t>
  </si>
  <si>
    <t>Svuota tabella</t>
  </si>
  <si>
    <t>Natisni vse</t>
  </si>
  <si>
    <t>Stampa tutto</t>
  </si>
  <si>
    <t>Pregled</t>
  </si>
  <si>
    <t>Riepilogo</t>
  </si>
  <si>
    <t>Preizkusna naprava: ploščni obremenilnik AX01, proizvajalec: Anix GmbH
Oprema: induktivni merilnik pomika 15 mm, elektronski merilnik sile 100 kN</t>
  </si>
  <si>
    <t>Dispositivo: prova di carico su piastra AX01, produttore: Anix GmbH
Attrezzatura: LVDT 15 mm, sensore elettronico di forza 100 kN</t>
  </si>
  <si>
    <t>ks [MN/m³]:</t>
  </si>
  <si>
    <t>Plate Bearing Test according to DIN 18134-</t>
  </si>
  <si>
    <t>Preskus s statično obremenilno ploščo po DIN 18134-</t>
  </si>
  <si>
    <t>Prova di carico su piastra secondo DIN 18134-</t>
  </si>
  <si>
    <t>Plattendruckversuch nach DIN 18134-</t>
  </si>
  <si>
    <t>Institute:</t>
  </si>
  <si>
    <t>Inštitut:</t>
  </si>
  <si>
    <t>Istituto:</t>
  </si>
  <si>
    <t>Prüfinstitut:</t>
  </si>
  <si>
    <t>Record number:</t>
  </si>
  <si>
    <t>Številka zapisa:</t>
  </si>
  <si>
    <t>Numero record:</t>
  </si>
  <si>
    <t>Datensatznummer:</t>
  </si>
  <si>
    <t>Card number.:</t>
  </si>
  <si>
    <t>Številka kartice:</t>
  </si>
  <si>
    <t>Numero scheda:</t>
  </si>
  <si>
    <t>Start of test:</t>
  </si>
  <si>
    <t>Začetek preskusa:</t>
  </si>
  <si>
    <t>Inizio prova:</t>
  </si>
  <si>
    <t>Versuchsbeginn:</t>
  </si>
  <si>
    <t>End of test:</t>
  </si>
  <si>
    <t>Konec preskusa:</t>
  </si>
  <si>
    <t>Fine prova:</t>
  </si>
  <si>
    <t>Versuchsende:</t>
  </si>
  <si>
    <t>Layer:</t>
  </si>
  <si>
    <t>Sloj:</t>
  </si>
  <si>
    <t>Strato:</t>
  </si>
  <si>
    <t>Schicht:</t>
  </si>
  <si>
    <t>Device number:</t>
  </si>
  <si>
    <t>Numero dispositivo:</t>
  </si>
  <si>
    <t>Ø-Plate:</t>
  </si>
  <si>
    <t>Ø plošče:</t>
  </si>
  <si>
    <t>Ø piastra:</t>
  </si>
  <si>
    <t>Plattendurchmesser:</t>
  </si>
  <si>
    <t>Weather/Temp.:</t>
  </si>
  <si>
    <t>Vreme/temp.:</t>
  </si>
  <si>
    <t>Meteo/temp.:</t>
  </si>
  <si>
    <t>Witterung/Temp.:</t>
  </si>
  <si>
    <t>Lever ratio:</t>
  </si>
  <si>
    <t>Razmerje vzvoda:</t>
  </si>
  <si>
    <t>Rapporto leva:</t>
  </si>
  <si>
    <t>Hebelverhältnis:</t>
  </si>
  <si>
    <t>max plate tilt:</t>
  </si>
  <si>
    <t>Maks. nagib plošče:</t>
  </si>
  <si>
    <t>Inclinazione max piastra:</t>
  </si>
  <si>
    <t>Kippweg Plattenrand:</t>
  </si>
  <si>
    <t>Equipment:</t>
  </si>
  <si>
    <t>Oprema:</t>
  </si>
  <si>
    <t>Attrezzatura:</t>
  </si>
  <si>
    <t>Ausrüstung:</t>
  </si>
  <si>
    <t>Manufacturer: Anix GmbH, LVDT sensor 15mm, force sensor 100kN</t>
  </si>
  <si>
    <t>Proizvajalec: Anix GmbH, LVDT senzor 15 mm, senzor sile 100 kN</t>
  </si>
  <si>
    <t>Produttore: Anix GmbH, sensore LVDT 15 mm, sensore di forza 100 kN</t>
  </si>
  <si>
    <t>Hersteller Anix GmbH, induktiver Wegaufnehmer 15mm, elektronischer Kraftsensor 100kN</t>
  </si>
  <si>
    <t>Lat.:</t>
  </si>
  <si>
    <t>Zem. šir.:</t>
  </si>
  <si>
    <t>Lon.:</t>
  </si>
  <si>
    <t>Zem. dol.:</t>
  </si>
  <si>
    <t>Load
so [MN/m²]</t>
  </si>
  <si>
    <t>Napetost
so [MN/m²]</t>
  </si>
  <si>
    <t>Tensione
so [MN/m²]</t>
  </si>
  <si>
    <t>Spannung
so [MN/m²]</t>
  </si>
  <si>
    <t>Deflection 
s [mm]</t>
  </si>
  <si>
    <t>Posedek 
s [mm]</t>
  </si>
  <si>
    <t>Cedimento 
s [mm]</t>
  </si>
  <si>
    <t>Setzung 
s [mm]</t>
  </si>
  <si>
    <t>first loading</t>
  </si>
  <si>
    <t>unloading</t>
  </si>
  <si>
    <t>second loading</t>
  </si>
  <si>
    <t>second unloading</t>
  </si>
  <si>
    <t>Druga razbremenitev</t>
  </si>
  <si>
    <t>Secondo scarico</t>
  </si>
  <si>
    <t>2.Entlastung</t>
  </si>
  <si>
    <t>third loading</t>
  </si>
  <si>
    <t>Results</t>
  </si>
  <si>
    <t>Rezultati</t>
  </si>
  <si>
    <t>Risultati</t>
  </si>
  <si>
    <t>Ergebnisse</t>
  </si>
  <si>
    <t>Actual</t>
  </si>
  <si>
    <t>Dejanske vrednosti</t>
  </si>
  <si>
    <t>Valori effettivi</t>
  </si>
  <si>
    <t>Ist-Werte</t>
  </si>
  <si>
    <t>Nominal</t>
  </si>
  <si>
    <t>Nazivne vrednosti</t>
  </si>
  <si>
    <t>Valori nominali</t>
  </si>
  <si>
    <t>Sollwerte</t>
  </si>
  <si>
    <t>Rating</t>
  </si>
  <si>
    <t>Ocena</t>
  </si>
  <si>
    <t>Valutazione</t>
  </si>
  <si>
    <t>Bewertung</t>
  </si>
  <si>
    <t>s1max [MN/m²]</t>
  </si>
  <si>
    <t>Ev1 [MN/m²]</t>
  </si>
  <si>
    <t>Ev2 [MN/m²]</t>
  </si>
  <si>
    <t>V redu</t>
  </si>
  <si>
    <t>failed</t>
  </si>
  <si>
    <t>Neuspešno</t>
  </si>
  <si>
    <t>Non superato</t>
  </si>
  <si>
    <t>Ev2/Ev1:</t>
  </si>
  <si>
    <t>Ev3 [MN/m²]</t>
  </si>
  <si>
    <t>Ev3/Ev1:</t>
  </si>
  <si>
    <t>Westergaard ks:</t>
  </si>
  <si>
    <t>Westergaardov ks:</t>
  </si>
  <si>
    <t>Bettungsmodul:</t>
  </si>
  <si>
    <t>MN/m³</t>
  </si>
  <si>
    <t>remarks:</t>
  </si>
  <si>
    <t>sks</t>
  </si>
  <si>
    <t>sks korr.</t>
  </si>
  <si>
    <t>sks kor.</t>
  </si>
  <si>
    <t>sks corr.</t>
  </si>
  <si>
    <t>p</t>
  </si>
  <si>
    <t>q</t>
  </si>
  <si>
    <t>p/2</t>
  </si>
  <si>
    <t>s1,25</t>
  </si>
  <si>
    <t>k</t>
  </si>
  <si>
    <t>Parameter</t>
  </si>
  <si>
    <t>Parametro</t>
  </si>
  <si>
    <t>a0</t>
  </si>
  <si>
    <t>a1</t>
  </si>
  <si>
    <t>a2</t>
  </si>
  <si>
    <t>Index</t>
  </si>
  <si>
    <t>Indeks</t>
  </si>
  <si>
    <t>Indice</t>
  </si>
  <si>
    <t>smax</t>
  </si>
  <si>
    <t>Ev</t>
  </si>
  <si>
    <t>k1</t>
  </si>
  <si>
    <t>k2</t>
  </si>
  <si>
    <t>a</t>
  </si>
  <si>
    <t>Language:</t>
  </si>
  <si>
    <t>Jezik:</t>
  </si>
  <si>
    <t>Lingua:</t>
  </si>
  <si>
    <t>Sprache:</t>
  </si>
  <si>
    <t>Lat:</t>
  </si>
  <si>
    <t>Lon:</t>
  </si>
  <si>
    <t>Premer plošče:</t>
  </si>
  <si>
    <t>Diametro piastra:</t>
  </si>
  <si>
    <t>Stepwidth:</t>
  </si>
  <si>
    <t>Širina koraka:</t>
  </si>
  <si>
    <t>Ampiezza passo:</t>
  </si>
  <si>
    <t>Nagib roba plošče:</t>
  </si>
  <si>
    <t>Inclinazione bordo piastra:</t>
  </si>
  <si>
    <t>Grenzwerte</t>
  </si>
  <si>
    <t>Mejne vrednosti</t>
  </si>
  <si>
    <t>Valori limite</t>
  </si>
  <si>
    <t>Ev2</t>
  </si>
  <si>
    <t>Krivulje</t>
  </si>
  <si>
    <t>Curve</t>
  </si>
  <si>
    <t>Sigma</t>
  </si>
  <si>
    <t>read data</t>
  </si>
  <si>
    <t>Preberi podatke</t>
  </si>
  <si>
    <t>Leggi dati</t>
  </si>
  <si>
    <t>Lese SD-Karte</t>
  </si>
  <si>
    <t>Clear GPS</t>
  </si>
  <si>
    <t>Počisti GPS</t>
  </si>
  <si>
    <t>Cancella GPS</t>
  </si>
  <si>
    <t>deflection s [mm]</t>
  </si>
  <si>
    <t>posedek s [mm]</t>
  </si>
  <si>
    <t>cedimento s [mm]</t>
  </si>
  <si>
    <t>s [mm]</t>
  </si>
  <si>
    <t>load so [MN/m²]</t>
  </si>
  <si>
    <t>obremenitev so [MN/m²]</t>
  </si>
  <si>
    <t>carico so [MN/m²]</t>
  </si>
  <si>
    <t>so [MN/m²]</t>
  </si>
  <si>
    <t>Plate load test - statistics</t>
  </si>
  <si>
    <t xml:space="preserve">Statischer Plattendruckversuch, Statistische Auswertung </t>
  </si>
  <si>
    <t>DIN18134 and TP BF-StB, Teil E1 1993
Equipment: plate load test AX01a
Manufacturer: Anix GmbH</t>
  </si>
  <si>
    <t>Bestimmung des Verformungsmoduls gemäß  DIN18134-2001 und TP BF-StB, Teil E1: "Prüfung auf statistischer Grundlage - Stichprobenprüfpläne -", Ausgabe 1993, Einfachplan - Variablenprüfung
Prüfgerät: Plattendruckgerät AX01
Hersteller: Anix GmbH</t>
  </si>
  <si>
    <t>Ev2/Ev0</t>
  </si>
  <si>
    <t>Ev3/Ev0</t>
  </si>
  <si>
    <t>31 U</t>
  </si>
  <si>
    <t>1724_A18</t>
  </si>
  <si>
    <t>EV2/EV0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</si>
</sst>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"/>
    <numFmt numFmtId="166" formatCode="dd/mm/yy"/>
    <numFmt numFmtId="167" formatCode="&quot;&gt;&quot;General"/>
    <numFmt numFmtId="168" formatCode="&quot;&lt;&quot;General"/>
    <numFmt numFmtId="169" formatCode="&quot;ja&quot;;;&quot;nein&quot;"/>
    <numFmt numFmtId="170" formatCode="&quot;ja&quot;;;[Red]&quot;nein&quot;"/>
  </numFmts>
  <fonts count="24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name val="Arial"/>
      <family val="2"/>
    </font>
    <font>
      <sz val="8"/>
      <color theme="1"/>
      <name val="Arial"/>
      <family val="2"/>
    </font>
    <font>
      <vertAlign val="superscript"/>
      <sz val="8"/>
      <name val="Arial"/>
      <family val="2"/>
    </font>
    <font>
      <b/>
      <sz val="8"/>
      <color theme="1"/>
      <name val="Arial"/>
      <family val="2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bscript"/>
      <sz val="12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rgb="FF000000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vertAlign val="subscript"/>
      <sz val="10"/>
      <name val="Arial"/>
      <family val="2"/>
    </font>
    <font>
      <sz val="11"/>
      <color rgb="FF000000"/>
      <name val="Calibri"/>
      <family val="2"/>
    </font>
    <font>
      <vertAlign val="subscript"/>
      <sz val="7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4" fillId="0" borderId="0"/>
    <xf numFmtId="0" fontId="22" fillId="0" borderId="0"/>
    <xf numFmtId="0" fontId="23" fillId="0" borderId="0"/>
  </cellStyleXfs>
  <cellXfs count="226"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64" fontId="3" fillId="0" borderId="0" xfId="0" applyNumberFormat="1" applyFont="1"/>
    <xf numFmtId="2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7" xfId="0" applyFont="1" applyBorder="1"/>
    <xf numFmtId="0" fontId="3" fillId="0" borderId="0" xfId="0" applyFont="1"/>
    <xf numFmtId="0" fontId="5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/>
    <xf numFmtId="0" fontId="3" fillId="0" borderId="0" xfId="0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2" fillId="0" borderId="31" xfId="0" applyFont="1" applyBorder="1" applyAlignment="1">
      <alignment horizontal="centerContinuous" vertical="center"/>
    </xf>
    <xf numFmtId="0" fontId="2" fillId="0" borderId="18" xfId="0" applyFont="1" applyBorder="1" applyAlignment="1">
      <alignment horizontal="centerContinuous" vertical="center"/>
    </xf>
    <xf numFmtId="0" fontId="2" fillId="0" borderId="32" xfId="0" applyFont="1" applyBorder="1" applyAlignment="1">
      <alignment horizontal="centerContinuous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164" fontId="2" fillId="0" borderId="37" xfId="0" applyNumberFormat="1" applyFont="1" applyBorder="1" applyAlignment="1" applyProtection="1">
      <alignment horizontal="center" vertical="center"/>
      <protection locked="0"/>
    </xf>
    <xf numFmtId="2" fontId="2" fillId="0" borderId="37" xfId="0" applyNumberFormat="1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>
      <alignment vertical="center"/>
    </xf>
    <xf numFmtId="2" fontId="2" fillId="0" borderId="38" xfId="0" applyNumberFormat="1" applyFont="1" applyBorder="1" applyAlignment="1" applyProtection="1">
      <alignment horizontal="center" vertical="center"/>
      <protection locked="0"/>
    </xf>
    <xf numFmtId="0" fontId="3" fillId="0" borderId="24" xfId="0" applyFont="1" applyBorder="1"/>
    <xf numFmtId="0" fontId="3" fillId="0" borderId="25" xfId="0" applyFont="1" applyBorder="1"/>
    <xf numFmtId="0" fontId="3" fillId="0" borderId="39" xfId="0" applyFont="1" applyBorder="1"/>
    <xf numFmtId="0" fontId="3" fillId="0" borderId="26" xfId="0" applyFont="1" applyBorder="1"/>
    <xf numFmtId="0" fontId="3" fillId="0" borderId="40" xfId="0" applyFont="1" applyBorder="1"/>
    <xf numFmtId="0" fontId="3" fillId="0" borderId="17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41" xfId="0" applyFont="1" applyBorder="1"/>
    <xf numFmtId="0" fontId="3" fillId="0" borderId="29" xfId="0" applyFont="1" applyBorder="1"/>
    <xf numFmtId="0" fontId="12" fillId="0" borderId="18" xfId="0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0" fontId="12" fillId="0" borderId="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right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30" xfId="0" applyNumberFormat="1" applyFont="1" applyBorder="1" applyAlignment="1" applyProtection="1">
      <alignment horizontal="center" vertical="center"/>
      <protection locked="0"/>
    </xf>
    <xf numFmtId="2" fontId="2" fillId="0" borderId="30" xfId="0" applyNumberFormat="1" applyFont="1" applyBorder="1" applyAlignment="1" applyProtection="1">
      <alignment horizontal="center" vertical="center"/>
      <protection locked="0"/>
    </xf>
    <xf numFmtId="2" fontId="2" fillId="0" borderId="34" xfId="0" applyNumberFormat="1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66" fontId="3" fillId="0" borderId="0" xfId="0" applyNumberFormat="1" applyFont="1" applyAlignment="1">
      <alignment horizontal="left" vertical="center"/>
    </xf>
    <xf numFmtId="0" fontId="13" fillId="0" borderId="24" xfId="0" applyFont="1" applyBorder="1" applyAlignment="1">
      <alignment horizontal="center" vertical="center"/>
    </xf>
    <xf numFmtId="164" fontId="13" fillId="0" borderId="25" xfId="0" applyNumberFormat="1" applyFont="1" applyBorder="1" applyAlignment="1" applyProtection="1">
      <alignment horizontal="center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vertical="center"/>
    </xf>
    <xf numFmtId="164" fontId="2" fillId="0" borderId="25" xfId="0" applyNumberFormat="1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12" fillId="0" borderId="0" xfId="0" applyFont="1"/>
    <xf numFmtId="0" fontId="12" fillId="0" borderId="17" xfId="0" applyFont="1" applyBorder="1"/>
    <xf numFmtId="3" fontId="12" fillId="0" borderId="0" xfId="0" applyNumberFormat="1" applyFont="1"/>
    <xf numFmtId="3" fontId="12" fillId="0" borderId="17" xfId="0" applyNumberFormat="1" applyFont="1" applyBorder="1"/>
    <xf numFmtId="0" fontId="12" fillId="0" borderId="0" xfId="0" applyFont="1" applyAlignment="1">
      <alignment horizontal="right"/>
    </xf>
    <xf numFmtId="0" fontId="2" fillId="0" borderId="0" xfId="1" applyFont="1" applyAlignment="1">
      <alignment horizontal="right"/>
    </xf>
    <xf numFmtId="0" fontId="2" fillId="0" borderId="0" xfId="1" applyFont="1"/>
    <xf numFmtId="0" fontId="15" fillId="0" borderId="0" xfId="1" applyFont="1"/>
    <xf numFmtId="0" fontId="2" fillId="0" borderId="0" xfId="1" applyFont="1" applyAlignment="1">
      <alignment horizontal="left"/>
    </xf>
    <xf numFmtId="0" fontId="14" fillId="0" borderId="0" xfId="1"/>
    <xf numFmtId="0" fontId="6" fillId="0" borderId="0" xfId="1" applyFont="1" applyAlignment="1">
      <alignment horizontal="right"/>
    </xf>
    <xf numFmtId="0" fontId="6" fillId="0" borderId="0" xfId="1" applyFont="1" applyAlignment="1">
      <alignment horizontal="left"/>
    </xf>
    <xf numFmtId="0" fontId="14" fillId="0" borderId="0" xfId="1" applyAlignment="1">
      <alignment vertical="center"/>
    </xf>
    <xf numFmtId="0" fontId="14" fillId="0" borderId="0" xfId="1" applyAlignment="1">
      <alignment horizontal="right" vertical="top"/>
    </xf>
    <xf numFmtId="0" fontId="14" fillId="0" borderId="0" xfId="1" applyAlignment="1">
      <alignment vertical="top" wrapText="1"/>
    </xf>
    <xf numFmtId="0" fontId="14" fillId="0" borderId="0" xfId="1" applyAlignment="1">
      <alignment horizontal="left" vertical="top" wrapText="1"/>
    </xf>
    <xf numFmtId="0" fontId="14" fillId="0" borderId="0" xfId="1" applyAlignment="1">
      <alignment vertical="top"/>
    </xf>
    <xf numFmtId="0" fontId="14" fillId="0" borderId="0" xfId="1" applyAlignment="1">
      <alignment horizontal="left" vertical="top"/>
    </xf>
    <xf numFmtId="0" fontId="18" fillId="0" borderId="0" xfId="1" applyFont="1" applyAlignment="1">
      <alignment vertical="top"/>
    </xf>
    <xf numFmtId="0" fontId="18" fillId="0" borderId="0" xfId="1" applyFont="1" applyAlignment="1">
      <alignment horizontal="left" vertical="top"/>
    </xf>
    <xf numFmtId="14" fontId="14" fillId="0" borderId="0" xfId="1" applyNumberFormat="1" applyAlignment="1">
      <alignment vertical="top"/>
    </xf>
    <xf numFmtId="14" fontId="14" fillId="0" borderId="0" xfId="1" applyNumberFormat="1" applyAlignment="1">
      <alignment horizontal="left" vertical="top"/>
    </xf>
    <xf numFmtId="14" fontId="14" fillId="0" borderId="0" xfId="1" applyNumberFormat="1" applyAlignment="1">
      <alignment horizontal="right" vertical="top"/>
    </xf>
    <xf numFmtId="0" fontId="14" fillId="0" borderId="43" xfId="1" applyBorder="1" applyAlignment="1">
      <alignment vertical="top"/>
    </xf>
    <xf numFmtId="0" fontId="18" fillId="0" borderId="0" xfId="1" applyFont="1"/>
    <xf numFmtId="0" fontId="14" fillId="0" borderId="44" xfId="1" applyBorder="1"/>
    <xf numFmtId="0" fontId="14" fillId="0" borderId="43" xfId="1" applyBorder="1"/>
    <xf numFmtId="0" fontId="14" fillId="0" borderId="43" xfId="1" applyBorder="1" applyAlignment="1">
      <alignment horizontal="right" vertical="center"/>
    </xf>
    <xf numFmtId="0" fontId="18" fillId="0" borderId="45" xfId="1" applyFont="1" applyBorder="1" applyAlignment="1">
      <alignment horizontal="left" vertical="center"/>
    </xf>
    <xf numFmtId="0" fontId="14" fillId="0" borderId="46" xfId="1" applyBorder="1"/>
    <xf numFmtId="0" fontId="14" fillId="0" borderId="42" xfId="1" applyBorder="1"/>
    <xf numFmtId="0" fontId="14" fillId="0" borderId="42" xfId="1" applyBorder="1" applyAlignment="1">
      <alignment horizontal="right" vertical="center"/>
    </xf>
    <xf numFmtId="0" fontId="18" fillId="0" borderId="47" xfId="1" applyFont="1" applyBorder="1" applyAlignment="1">
      <alignment horizontal="left" vertical="center"/>
    </xf>
    <xf numFmtId="0" fontId="14" fillId="0" borderId="2" xfId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14" fillId="0" borderId="2" xfId="1" applyBorder="1" applyAlignment="1">
      <alignment horizontal="center" vertical="center" wrapText="1"/>
    </xf>
    <xf numFmtId="0" fontId="14" fillId="0" borderId="7" xfId="1" applyBorder="1" applyAlignment="1">
      <alignment horizontal="center" vertical="center" wrapText="1"/>
    </xf>
    <xf numFmtId="0" fontId="14" fillId="0" borderId="4" xfId="1" applyBorder="1" applyAlignment="1">
      <alignment horizontal="center"/>
    </xf>
    <xf numFmtId="167" fontId="14" fillId="0" borderId="4" xfId="1" applyNumberFormat="1" applyBorder="1" applyAlignment="1">
      <alignment horizontal="center"/>
    </xf>
    <xf numFmtId="168" fontId="14" fillId="0" borderId="4" xfId="1" applyNumberFormat="1" applyBorder="1" applyAlignment="1">
      <alignment horizontal="center"/>
    </xf>
    <xf numFmtId="0" fontId="14" fillId="0" borderId="8" xfId="1" applyBorder="1" applyAlignment="1">
      <alignment horizontal="center"/>
    </xf>
    <xf numFmtId="0" fontId="14" fillId="0" borderId="2" xfId="1" applyBorder="1"/>
    <xf numFmtId="165" fontId="14" fillId="0" borderId="8" xfId="1" applyNumberFormat="1" applyBorder="1" applyAlignment="1">
      <alignment horizontal="center"/>
    </xf>
    <xf numFmtId="0" fontId="14" fillId="0" borderId="2" xfId="1" applyBorder="1" applyAlignment="1">
      <alignment horizontal="center"/>
    </xf>
    <xf numFmtId="14" fontId="14" fillId="0" borderId="2" xfId="1" applyNumberFormat="1" applyBorder="1" applyAlignment="1">
      <alignment horizontal="center"/>
    </xf>
    <xf numFmtId="169" fontId="14" fillId="0" borderId="2" xfId="1" applyNumberFormat="1" applyBorder="1" applyAlignment="1">
      <alignment horizontal="center"/>
    </xf>
    <xf numFmtId="165" fontId="18" fillId="0" borderId="2" xfId="1" applyNumberFormat="1" applyFont="1" applyBorder="1" applyAlignment="1">
      <alignment horizontal="center"/>
    </xf>
    <xf numFmtId="170" fontId="18" fillId="0" borderId="2" xfId="1" applyNumberFormat="1" applyFont="1" applyBorder="1" applyAlignment="1">
      <alignment horizontal="center"/>
    </xf>
    <xf numFmtId="165" fontId="14" fillId="0" borderId="4" xfId="1" applyNumberFormat="1" applyBorder="1" applyAlignment="1">
      <alignment horizontal="center"/>
    </xf>
    <xf numFmtId="0" fontId="14" fillId="0" borderId="0" xfId="1" applyAlignment="1">
      <alignment horizontal="right"/>
    </xf>
    <xf numFmtId="2" fontId="14" fillId="0" borderId="8" xfId="1" applyNumberFormat="1" applyBorder="1" applyAlignment="1">
      <alignment horizontal="center"/>
    </xf>
    <xf numFmtId="2" fontId="18" fillId="0" borderId="2" xfId="1" applyNumberFormat="1" applyFont="1" applyBorder="1" applyAlignment="1">
      <alignment horizontal="center"/>
    </xf>
    <xf numFmtId="2" fontId="14" fillId="0" borderId="4" xfId="1" applyNumberFormat="1" applyBorder="1" applyAlignment="1">
      <alignment horizontal="center"/>
    </xf>
    <xf numFmtId="0" fontId="14" fillId="0" borderId="0" xfId="1" applyAlignment="1">
      <alignment horizontal="center"/>
    </xf>
    <xf numFmtId="165" fontId="14" fillId="0" borderId="0" xfId="1" applyNumberFormat="1" applyAlignment="1">
      <alignment horizontal="center"/>
    </xf>
    <xf numFmtId="2" fontId="14" fillId="0" borderId="0" xfId="1" applyNumberFormat="1" applyAlignment="1">
      <alignment horizontal="center"/>
    </xf>
    <xf numFmtId="14" fontId="14" fillId="0" borderId="43" xfId="1" applyNumberForma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4" fillId="0" borderId="0" xfId="1" applyAlignment="1">
      <alignment horizontal="left"/>
    </xf>
    <xf numFmtId="0" fontId="18" fillId="0" borderId="0" xfId="1" applyFont="1" applyAlignment="1">
      <alignment horizontal="left"/>
    </xf>
    <xf numFmtId="0" fontId="18" fillId="0" borderId="0" xfId="1" applyFont="1" applyAlignment="1">
      <alignment horizontal="right"/>
    </xf>
    <xf numFmtId="165" fontId="5" fillId="0" borderId="25" xfId="0" applyNumberFormat="1" applyFont="1" applyBorder="1" applyAlignment="1">
      <alignment vertical="center" wrapText="1"/>
    </xf>
    <xf numFmtId="0" fontId="12" fillId="0" borderId="22" xfId="0" applyFont="1" applyBorder="1" applyAlignment="1">
      <alignment horizontal="right" vertical="center"/>
    </xf>
    <xf numFmtId="0" fontId="12" fillId="0" borderId="8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22" fillId="0" borderId="0" xfId="2"/>
    <xf numFmtId="0" fontId="22" fillId="0" borderId="0" xfId="2" applyAlignment="1">
      <alignment wrapText="1"/>
    </xf>
    <xf numFmtId="0" fontId="23" fillId="0" borderId="0" xfId="3"/>
    <xf numFmtId="0" fontId="23" fillId="0" borderId="0" xfId="3" applyAlignment="1">
      <alignment wrapText="1"/>
    </xf>
    <xf numFmtId="0" fontId="3" fillId="0" borderId="6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17" xfId="0" applyFont="1" applyBorder="1" applyAlignment="1">
      <alignment horizontal="left"/>
    </xf>
    <xf numFmtId="0" fontId="6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6" fillId="0" borderId="26" xfId="0" applyFont="1" applyBorder="1" applyAlignment="1">
      <alignment horizont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right" vertical="top"/>
    </xf>
    <xf numFmtId="0" fontId="3" fillId="0" borderId="39" xfId="0" applyFont="1" applyBorder="1" applyAlignment="1">
      <alignment horizontal="right" vertical="top"/>
    </xf>
    <xf numFmtId="0" fontId="3" fillId="0" borderId="40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3" fillId="0" borderId="53" xfId="0" applyFont="1" applyBorder="1" applyAlignment="1">
      <alignment horizontal="right" vertical="top"/>
    </xf>
    <xf numFmtId="0" fontId="3" fillId="0" borderId="47" xfId="0" applyFont="1" applyBorder="1" applyAlignment="1">
      <alignment horizontal="right" vertical="top"/>
    </xf>
    <xf numFmtId="0" fontId="3" fillId="0" borderId="51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46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0" fontId="3" fillId="0" borderId="50" xfId="0" applyFont="1" applyBorder="1" applyAlignment="1">
      <alignment horizontal="left" vertical="top"/>
    </xf>
    <xf numFmtId="0" fontId="3" fillId="0" borderId="18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22" fontId="5" fillId="0" borderId="10" xfId="0" applyNumberFormat="1" applyFont="1" applyBorder="1" applyAlignment="1">
      <alignment horizontal="left" vertical="center"/>
    </xf>
    <xf numFmtId="22" fontId="5" fillId="0" borderId="1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22" fontId="3" fillId="0" borderId="3" xfId="0" applyNumberFormat="1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52" xfId="0" applyFont="1" applyBorder="1" applyAlignment="1">
      <alignment horizontal="right" vertical="top"/>
    </xf>
    <xf numFmtId="0" fontId="3" fillId="0" borderId="45" xfId="0" applyFont="1" applyBorder="1" applyAlignment="1">
      <alignment horizontal="right" vertical="top"/>
    </xf>
    <xf numFmtId="0" fontId="3" fillId="0" borderId="44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/>
    </xf>
    <xf numFmtId="0" fontId="3" fillId="0" borderId="48" xfId="0" applyFont="1" applyBorder="1" applyAlignment="1">
      <alignment horizontal="left" vertical="top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49" fontId="3" fillId="0" borderId="13" xfId="0" applyNumberFormat="1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14" fontId="3" fillId="0" borderId="3" xfId="0" applyNumberFormat="1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27" xfId="0" applyFont="1" applyBorder="1" applyAlignment="1">
      <alignment horizontal="right" vertical="top"/>
    </xf>
    <xf numFmtId="0" fontId="3" fillId="0" borderId="41" xfId="0" applyFont="1" applyBorder="1" applyAlignment="1">
      <alignment horizontal="right" vertical="top"/>
    </xf>
    <xf numFmtId="0" fontId="3" fillId="0" borderId="44" xfId="0" applyFont="1" applyBorder="1" applyAlignment="1">
      <alignment vertical="top" wrapText="1"/>
    </xf>
    <xf numFmtId="0" fontId="3" fillId="0" borderId="43" xfId="0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17" xfId="0" applyFont="1" applyBorder="1" applyAlignment="1">
      <alignment vertical="top"/>
    </xf>
    <xf numFmtId="0" fontId="3" fillId="0" borderId="49" xfId="0" applyFont="1" applyBorder="1" applyAlignment="1">
      <alignment vertical="top"/>
    </xf>
    <xf numFmtId="0" fontId="3" fillId="0" borderId="28" xfId="0" applyFont="1" applyBorder="1" applyAlignment="1">
      <alignment vertical="top"/>
    </xf>
    <xf numFmtId="0" fontId="3" fillId="0" borderId="29" xfId="0" applyFont="1" applyBorder="1" applyAlignment="1">
      <alignment vertical="top"/>
    </xf>
    <xf numFmtId="0" fontId="3" fillId="0" borderId="0" xfId="0" applyFont="1" applyAlignment="1">
      <alignment horizontal="center"/>
    </xf>
    <xf numFmtId="0" fontId="9" fillId="0" borderId="28" xfId="0" applyFont="1" applyBorder="1" applyAlignment="1">
      <alignment horizontal="right" vertical="center"/>
    </xf>
    <xf numFmtId="0" fontId="9" fillId="0" borderId="29" xfId="0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4" fillId="0" borderId="2" xfId="1" applyBorder="1" applyAlignment="1">
      <alignment horizontal="center" vertical="center"/>
    </xf>
    <xf numFmtId="0" fontId="14" fillId="0" borderId="2" xfId="1" applyBorder="1" applyAlignment="1">
      <alignment horizontal="center" vertical="center" wrapText="1"/>
    </xf>
    <xf numFmtId="0" fontId="14" fillId="0" borderId="6" xfId="1" applyBorder="1" applyAlignment="1">
      <alignment horizontal="center" vertical="center" wrapText="1"/>
    </xf>
    <xf numFmtId="0" fontId="14" fillId="0" borderId="7" xfId="1" applyBorder="1" applyAlignment="1">
      <alignment horizontal="center" vertical="center"/>
    </xf>
    <xf numFmtId="0" fontId="14" fillId="0" borderId="6" xfId="1" applyBorder="1" applyAlignment="1">
      <alignment horizontal="center" vertical="center"/>
    </xf>
    <xf numFmtId="0" fontId="17" fillId="0" borderId="0" xfId="1" applyFont="1" applyAlignment="1">
      <alignment horizontal="center"/>
    </xf>
    <xf numFmtId="0" fontId="14" fillId="0" borderId="0" xfId="1" applyAlignment="1">
      <alignment horizontal="center"/>
    </xf>
    <xf numFmtId="14" fontId="14" fillId="0" borderId="42" xfId="1" applyNumberFormat="1" applyBorder="1" applyAlignment="1">
      <alignment horizontal="left" vertical="top"/>
    </xf>
    <xf numFmtId="0" fontId="14" fillId="0" borderId="8" xfId="1" applyBorder="1" applyAlignment="1">
      <alignment horizontal="center"/>
    </xf>
    <xf numFmtId="0" fontId="14" fillId="0" borderId="44" xfId="1" applyBorder="1" applyAlignment="1">
      <alignment horizontal="center"/>
    </xf>
    <xf numFmtId="0" fontId="14" fillId="0" borderId="43" xfId="1" applyBorder="1" applyAlignment="1">
      <alignment horizontal="center"/>
    </xf>
    <xf numFmtId="0" fontId="14" fillId="0" borderId="45" xfId="1" applyBorder="1" applyAlignment="1">
      <alignment horizontal="center"/>
    </xf>
  </cellXfs>
  <cellStyles count="4">
    <cellStyle name="Standard" xfId="0" builtinId="0"/>
    <cellStyle name="Standard 2" xfId="1" xr:uid="{00000000-0005-0000-0000-000001000000}"/>
    <cellStyle name="Standard 2 2" xfId="2" xr:uid="{0CC88065-AE4F-4177-9CD7-749E85B44470}"/>
    <cellStyle name="Standard 2 2 2" xfId="3" xr:uid="{FD82F315-F4BB-4E0E-86AB-45DEEDABE8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vbaProject.bin.rels><?xml version="1.0" encoding="UTF-8" standalone="yes"?>
<Relationships xmlns="http://schemas.openxmlformats.org/package/2006/relationships"><Relationship Id="rId1" Type="http://schemas.microsoft.com/office/2006/relationships/vbaProjectSignature" Target="vbaProjectSignature.bin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alpha val="8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'DIN (1)'!$B$26:$B$27</c:f>
              <c:numCache>
                <c:formatCode>0.000</c:formatCode>
                <c:ptCount val="2"/>
              </c:numCache>
            </c:numRef>
          </c:xVal>
          <c:yVal>
            <c:numRef>
              <c:f>'DIN (1)'!$C$26:$C$27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F3-41FB-B0EB-7A31DFDAC993}"/>
            </c:ext>
          </c:extLst>
        </c:ser>
        <c:ser>
          <c:idx val="0"/>
          <c:order val="1"/>
          <c:tx>
            <c:strRef>
              <c:f>'DIN (1)'!$B$23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alpha val="8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poly"/>
            <c:order val="2"/>
            <c:backward val="0.1"/>
            <c:dispRSqr val="0"/>
            <c:dispEq val="0"/>
          </c:trendline>
          <c:xVal>
            <c:numRef>
              <c:f>'DIN (1)'!$B$27:$B$35</c:f>
              <c:numCache>
                <c:formatCode>0.000</c:formatCode>
                <c:ptCount val="9"/>
              </c:numCache>
            </c:numRef>
          </c:xVal>
          <c:yVal>
            <c:numRef>
              <c:f>'DIN (1)'!$C$27:$C$35</c:f>
              <c:numCache>
                <c:formatCode>0.00</c:formatCode>
                <c:ptCount val="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F3-41FB-B0EB-7A31DFDAC993}"/>
            </c:ext>
          </c:extLst>
        </c:ser>
        <c:ser>
          <c:idx val="2"/>
          <c:order val="2"/>
          <c:tx>
            <c:strRef>
              <c:f>'DIN (1)'!$F$23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6">
                  <a:lumMod val="75000"/>
                  <a:alpha val="80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75000"/>
                  </a:schemeClr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(1)'!$F$26:$F$35</c:f>
              <c:numCache>
                <c:formatCode>0.000</c:formatCode>
                <c:ptCount val="10"/>
              </c:numCache>
            </c:numRef>
          </c:xVal>
          <c:yVal>
            <c:numRef>
              <c:f>'DIN (1)'!$G$26:$G$35</c:f>
              <c:numCache>
                <c:formatCode>0.00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7F3-41FB-B0EB-7A31DFDAC993}"/>
            </c:ext>
          </c:extLst>
        </c:ser>
        <c:ser>
          <c:idx val="4"/>
          <c:order val="3"/>
          <c:tx>
            <c:strRef>
              <c:f>'DIN (1)'!$J$23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>
                  <a:lumMod val="75000"/>
                  <a:alpha val="80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3199383988673336"/>
                  <c:y val="-0.4437317250125080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xVal>
            <c:numRef>
              <c:f>'DIN (1)'!$J$26:$J$35</c:f>
              <c:numCache>
                <c:formatCode>0.000</c:formatCode>
                <c:ptCount val="10"/>
              </c:numCache>
            </c:numRef>
          </c:xVal>
          <c:yVal>
            <c:numRef>
              <c:f>'DIN (1)'!$K$26:$K$35</c:f>
              <c:numCache>
                <c:formatCode>0.00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7F3-41FB-B0EB-7A31DFDAC993}"/>
            </c:ext>
          </c:extLst>
        </c:ser>
        <c:ser>
          <c:idx val="1"/>
          <c:order val="4"/>
          <c:tx>
            <c:strRef>
              <c:f>'DIN (1)'!$D$23</c:f>
              <c:strCache>
                <c:ptCount val="1"/>
                <c:pt idx="0">
                  <c:v>Entlastung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>
                    <a:alpha val="50000"/>
                  </a:schemeClr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(1)'!$O$86:$O$96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xVal>
          <c:yVal>
            <c:numRef>
              <c:f>'DIN (1)'!$P$86:$P$96</c:f>
              <c:numCache>
                <c:formatCode>0.000</c:formatCode>
                <c:ptCount val="11"/>
                <c:pt idx="0" formatCode="0.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7F3-41FB-B0EB-7A31DFDAC993}"/>
            </c:ext>
          </c:extLst>
        </c:ser>
        <c:ser>
          <c:idx val="3"/>
          <c:order val="5"/>
          <c:tx>
            <c:strRef>
              <c:f>'DIN (1)'!$H$23</c:f>
              <c:strCache>
                <c:ptCount val="1"/>
                <c:pt idx="0">
                  <c:v>2. Entlastung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noFill/>
              <a:ln w="9525">
                <a:solidFill>
                  <a:schemeClr val="accent6">
                    <a:lumMod val="75000"/>
                    <a:alpha val="50000"/>
                  </a:schemeClr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accent6">
                    <a:lumMod val="75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(1)'!$Q$86:$Q$96</c:f>
              <c:numCache>
                <c:formatCode>General</c:formatCode>
                <c:ptCount val="11"/>
                <c:pt idx="0" formatCode="0.0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xVal>
          <c:yVal>
            <c:numRef>
              <c:f>'DIN (1)'!$R$86:$R$96</c:f>
              <c:numCache>
                <c:formatCode>General</c:formatCode>
                <c:ptCount val="11"/>
                <c:pt idx="0" formatCode="0.0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7F3-41FB-B0EB-7A31DFDAC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627368"/>
        <c:axId val="236627760"/>
      </c:scatterChart>
      <c:valAx>
        <c:axId val="236627368"/>
        <c:scaling>
          <c:orientation val="minMax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800" b="1"/>
                  <a:t>Normalspannung [MN/m²]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6627760"/>
        <c:crossesAt val="0"/>
        <c:crossBetween val="midCat"/>
      </c:valAx>
      <c:valAx>
        <c:axId val="236627760"/>
        <c:scaling>
          <c:orientation val="maxMin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/>
                  <a:t>Setzung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6627368"/>
        <c:crossesAt val="0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82898990747269552"/>
          <c:y val="0.16457340895291103"/>
          <c:w val="0.13653082932063168"/>
          <c:h val="0.3211604515673272"/>
        </c:manualLayout>
      </c:layout>
      <c:overlay val="1"/>
      <c:spPr>
        <a:solidFill>
          <a:schemeClr val="bg1">
            <a:alpha val="67000"/>
          </a:schemeClr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1</xdr:row>
          <xdr:rowOff>38100</xdr:rowOff>
        </xdr:from>
        <xdr:to>
          <xdr:col>13</xdr:col>
          <xdr:colOff>323850</xdr:colOff>
          <xdr:row>2</xdr:row>
          <xdr:rowOff>0</xdr:rowOff>
        </xdr:to>
        <xdr:sp macro="" textlink="">
          <xdr:nvSpPr>
            <xdr:cNvPr id="8330" name="Button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2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Tabelle aktualisieren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2</xdr:row>
          <xdr:rowOff>28575</xdr:rowOff>
        </xdr:from>
        <xdr:to>
          <xdr:col>13</xdr:col>
          <xdr:colOff>323850</xdr:colOff>
          <xdr:row>3</xdr:row>
          <xdr:rowOff>123825</xdr:rowOff>
        </xdr:to>
        <xdr:sp macro="" textlink="">
          <xdr:nvSpPr>
            <xdr:cNvPr id="8548" name="Button 356" hidden="1">
              <a:extLst>
                <a:ext uri="{63B3BB69-23CF-44E3-9099-C40C66FF867C}">
                  <a14:compatExt spid="_x0000_s8548"/>
                </a:ext>
                <a:ext uri="{FF2B5EF4-FFF2-40B4-BE49-F238E27FC236}">
                  <a16:creationId xmlns:a16="http://schemas.microsoft.com/office/drawing/2014/main" id="{00000000-0008-0000-0200-00006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Tabelle leeren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4</xdr:row>
          <xdr:rowOff>0</xdr:rowOff>
        </xdr:from>
        <xdr:to>
          <xdr:col>13</xdr:col>
          <xdr:colOff>323850</xdr:colOff>
          <xdr:row>4</xdr:row>
          <xdr:rowOff>257175</xdr:rowOff>
        </xdr:to>
        <xdr:sp macro="" textlink="">
          <xdr:nvSpPr>
            <xdr:cNvPr id="8569" name="Button 377" hidden="1">
              <a:extLst>
                <a:ext uri="{63B3BB69-23CF-44E3-9099-C40C66FF867C}">
                  <a14:compatExt spid="_x0000_s8569"/>
                </a:ext>
                <a:ext uri="{FF2B5EF4-FFF2-40B4-BE49-F238E27FC236}">
                  <a16:creationId xmlns:a16="http://schemas.microsoft.com/office/drawing/2014/main" id="{00000000-0008-0000-0200-00007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Zusammen drucken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0</xdr:row>
          <xdr:rowOff>28575</xdr:rowOff>
        </xdr:from>
        <xdr:to>
          <xdr:col>13</xdr:col>
          <xdr:colOff>333375</xdr:colOff>
          <xdr:row>1</xdr:row>
          <xdr:rowOff>9525</xdr:rowOff>
        </xdr:to>
        <xdr:sp macro="" textlink="">
          <xdr:nvSpPr>
            <xdr:cNvPr id="8593" name="Button 401" hidden="1">
              <a:extLst>
                <a:ext uri="{63B3BB69-23CF-44E3-9099-C40C66FF867C}">
                  <a14:compatExt spid="_x0000_s8593"/>
                </a:ext>
                <a:ext uri="{FF2B5EF4-FFF2-40B4-BE49-F238E27FC236}">
                  <a16:creationId xmlns:a16="http://schemas.microsoft.com/office/drawing/2014/main" id="{00000000-0008-0000-0200-00009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Karte lesen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0</xdr:row>
          <xdr:rowOff>104775</xdr:rowOff>
        </xdr:from>
        <xdr:to>
          <xdr:col>13</xdr:col>
          <xdr:colOff>295275</xdr:colOff>
          <xdr:row>2</xdr:row>
          <xdr:rowOff>66675</xdr:rowOff>
        </xdr:to>
        <xdr:sp macro="" textlink="">
          <xdr:nvSpPr>
            <xdr:cNvPr id="34817" name="Button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3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Landkarte aktualisieren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24180</xdr:colOff>
      <xdr:row>36</xdr:row>
      <xdr:rowOff>30039</xdr:rowOff>
    </xdr:from>
    <xdr:to>
      <xdr:col>10</xdr:col>
      <xdr:colOff>568325</xdr:colOff>
      <xdr:row>58</xdr:row>
      <xdr:rowOff>87923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4E6A6C7-E863-480E-9F3A-014FA2EFC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280147</xdr:colOff>
      <xdr:row>0</xdr:row>
      <xdr:rowOff>59908</xdr:rowOff>
    </xdr:from>
    <xdr:to>
      <xdr:col>4</xdr:col>
      <xdr:colOff>47065</xdr:colOff>
      <xdr:row>4</xdr:row>
      <xdr:rowOff>96327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E423D020-8C69-451C-841D-3A86ABEB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0147" y="59908"/>
          <a:ext cx="1824318" cy="607919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</xdr:row>
          <xdr:rowOff>57150</xdr:rowOff>
        </xdr:from>
        <xdr:to>
          <xdr:col>12</xdr:col>
          <xdr:colOff>495300</xdr:colOff>
          <xdr:row>3</xdr:row>
          <xdr:rowOff>9525</xdr:rowOff>
        </xdr:to>
        <xdr:sp macro="" textlink="">
          <xdr:nvSpPr>
            <xdr:cNvPr id="128001" name="Button 1" descr="Read card" hidden="1">
              <a:extLst>
                <a:ext uri="{63B3BB69-23CF-44E3-9099-C40C66FF867C}">
                  <a14:compatExt spid="_x0000_s128001"/>
                </a:ext>
                <a:ext uri="{FF2B5EF4-FFF2-40B4-BE49-F238E27FC236}">
                  <a16:creationId xmlns:a16="http://schemas.microsoft.com/office/drawing/2014/main" id="{00000000-0008-0000-0400-000001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Karte lesen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209550</xdr:colOff>
          <xdr:row>36</xdr:row>
          <xdr:rowOff>28575</xdr:rowOff>
        </xdr:from>
        <xdr:to>
          <xdr:col>12</xdr:col>
          <xdr:colOff>552450</xdr:colOff>
          <xdr:row>37</xdr:row>
          <xdr:rowOff>114300</xdr:rowOff>
        </xdr:to>
        <xdr:sp macro="" textlink="">
          <xdr:nvSpPr>
            <xdr:cNvPr id="128002" name="Button 2" hidden="1">
              <a:extLst>
                <a:ext uri="{63B3BB69-23CF-44E3-9099-C40C66FF867C}">
                  <a14:compatExt spid="_x0000_s128002"/>
                </a:ext>
                <a:ext uri="{FF2B5EF4-FFF2-40B4-BE49-F238E27FC236}">
                  <a16:creationId xmlns:a16="http://schemas.microsoft.com/office/drawing/2014/main" id="{00000000-0008-0000-0400-000002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38</xdr:row>
          <xdr:rowOff>38100</xdr:rowOff>
        </xdr:from>
        <xdr:to>
          <xdr:col>12</xdr:col>
          <xdr:colOff>542925</xdr:colOff>
          <xdr:row>39</xdr:row>
          <xdr:rowOff>123825</xdr:rowOff>
        </xdr:to>
        <xdr:sp macro="" textlink="">
          <xdr:nvSpPr>
            <xdr:cNvPr id="128003" name="Button 3" hidden="1">
              <a:extLst>
                <a:ext uri="{63B3BB69-23CF-44E3-9099-C40C66FF867C}">
                  <a14:compatExt spid="_x0000_s128003"/>
                </a:ext>
                <a:ext uri="{FF2B5EF4-FFF2-40B4-BE49-F238E27FC236}">
                  <a16:creationId xmlns:a16="http://schemas.microsoft.com/office/drawing/2014/main" id="{00000000-0008-0000-0400-000003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UTM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_x/_proj/excel/axdin/ax_en_lang.xlsm" TargetMode="External"/><Relationship Id="rId2" Type="http://schemas.openxmlformats.org/officeDocument/2006/relationships/externalLinkPath" Target="file:///C:\_x\_proj\excel\axdin\ax_en_lang.xlsm" TargetMode="External"/><Relationship Id="rId1" Type="http://schemas.openxmlformats.org/officeDocument/2006/relationships/externalLinkPath" Target="/_x/_proj/excel/axdin/ax_en_la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--"/>
      <sheetName val="-"/>
      <sheetName val="AX01 (0)"/>
      <sheetName val="AX01-TSC (0)"/>
      <sheetName val="AX01-CNR (0)"/>
      <sheetName val="AX01-SN (0)"/>
      <sheetName val="AX01-ÖNORM (0)"/>
      <sheetName val="AX01-SB (0)"/>
      <sheetName val="AX01-NFP (0)"/>
      <sheetName val="AX01-MSZ (0)"/>
      <sheetName val="AX01-SVV (0)"/>
      <sheetName val="Statistik SN"/>
      <sheetName val="Statistik sta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35">
          <cell r="P135">
            <v>0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3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4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omments" Target="../comments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7B402-2CB9-4401-A90C-764F9E3C198C}">
  <sheetPr codeName="Tabelle4"/>
  <dimension ref="A1:D194"/>
  <sheetViews>
    <sheetView zoomScaleNormal="100" workbookViewId="0"/>
  </sheetViews>
  <sheetFormatPr baseColWidth="10" defaultRowHeight="15" x14ac:dyDescent="0.25"/>
  <cols>
    <col min="1" max="4" width="32.42578125" style="136" customWidth="1"/>
    <col min="5" max="16384" width="11.42578125" style="136"/>
  </cols>
  <sheetData>
    <row r="1" spans="1:4" x14ac:dyDescent="0.25">
      <c r="A1" s="136" t="s">
        <v>268</v>
      </c>
    </row>
    <row r="2" spans="1:4" x14ac:dyDescent="0.25">
      <c r="A2" s="136" t="s">
        <v>281</v>
      </c>
      <c r="B2" s="136" t="s">
        <v>438</v>
      </c>
      <c r="C2" s="136" t="s">
        <v>437</v>
      </c>
      <c r="D2" s="136" t="s">
        <v>280</v>
      </c>
    </row>
    <row r="3" spans="1:4" x14ac:dyDescent="0.25">
      <c r="A3" s="136">
        <v>0</v>
      </c>
      <c r="B3" s="136">
        <v>1</v>
      </c>
      <c r="C3" s="136">
        <v>2</v>
      </c>
      <c r="D3" s="136">
        <v>3</v>
      </c>
    </row>
    <row r="4" spans="1:4" x14ac:dyDescent="0.25">
      <c r="A4" s="136" t="s">
        <v>293</v>
      </c>
      <c r="B4" s="136" t="s">
        <v>499</v>
      </c>
      <c r="C4" s="136" t="s">
        <v>500</v>
      </c>
      <c r="D4" s="136" t="s">
        <v>13</v>
      </c>
    </row>
    <row r="5" spans="1:4" x14ac:dyDescent="0.25">
      <c r="A5" s="136" t="s">
        <v>297</v>
      </c>
      <c r="B5" s="136" t="s">
        <v>501</v>
      </c>
      <c r="C5" s="136" t="s">
        <v>502</v>
      </c>
      <c r="D5" s="136" t="s">
        <v>14</v>
      </c>
    </row>
    <row r="6" spans="1:4" x14ac:dyDescent="0.25">
      <c r="A6" s="136" t="s">
        <v>295</v>
      </c>
      <c r="B6" s="136" t="s">
        <v>503</v>
      </c>
      <c r="C6" s="136" t="s">
        <v>504</v>
      </c>
      <c r="D6" s="136" t="s">
        <v>282</v>
      </c>
    </row>
    <row r="7" spans="1:4" x14ac:dyDescent="0.25">
      <c r="A7" s="136" t="s">
        <v>294</v>
      </c>
      <c r="B7" s="136" t="s">
        <v>505</v>
      </c>
      <c r="C7" s="136" t="s">
        <v>506</v>
      </c>
      <c r="D7" s="136" t="s">
        <v>283</v>
      </c>
    </row>
    <row r="8" spans="1:4" x14ac:dyDescent="0.25">
      <c r="A8" s="136" t="s">
        <v>296</v>
      </c>
      <c r="B8" s="136" t="s">
        <v>507</v>
      </c>
      <c r="C8" s="136" t="s">
        <v>508</v>
      </c>
      <c r="D8" s="136" t="s">
        <v>15</v>
      </c>
    </row>
    <row r="9" spans="1:4" x14ac:dyDescent="0.25">
      <c r="A9" s="136" t="s">
        <v>298</v>
      </c>
      <c r="B9" s="136" t="s">
        <v>509</v>
      </c>
      <c r="C9" s="136" t="s">
        <v>510</v>
      </c>
      <c r="D9" s="136" t="s">
        <v>284</v>
      </c>
    </row>
    <row r="10" spans="1:4" ht="63.75" customHeight="1" x14ac:dyDescent="0.25">
      <c r="A10" s="137" t="s">
        <v>334</v>
      </c>
      <c r="B10" s="137" t="s">
        <v>656</v>
      </c>
      <c r="C10" s="137" t="s">
        <v>657</v>
      </c>
      <c r="D10" s="137" t="s">
        <v>16</v>
      </c>
    </row>
    <row r="11" spans="1:4" x14ac:dyDescent="0.25">
      <c r="A11" s="136" t="s">
        <v>335</v>
      </c>
      <c r="B11" s="136" t="s">
        <v>511</v>
      </c>
      <c r="C11" s="136" t="s">
        <v>512</v>
      </c>
      <c r="D11" s="137" t="s">
        <v>17</v>
      </c>
    </row>
    <row r="12" spans="1:4" x14ac:dyDescent="0.25">
      <c r="A12" s="136" t="s">
        <v>299</v>
      </c>
      <c r="B12" s="136" t="s">
        <v>513</v>
      </c>
      <c r="C12" s="136" t="s">
        <v>514</v>
      </c>
      <c r="D12" s="136" t="s">
        <v>24</v>
      </c>
    </row>
    <row r="13" spans="1:4" x14ac:dyDescent="0.25">
      <c r="A13" s="136" t="s">
        <v>300</v>
      </c>
      <c r="B13" s="136" t="s">
        <v>515</v>
      </c>
      <c r="C13" s="136" t="s">
        <v>516</v>
      </c>
      <c r="D13" s="136" t="s">
        <v>25</v>
      </c>
    </row>
    <row r="14" spans="1:4" x14ac:dyDescent="0.25">
      <c r="A14" s="136" t="s">
        <v>301</v>
      </c>
      <c r="B14" s="136" t="s">
        <v>517</v>
      </c>
      <c r="C14" s="136" t="s">
        <v>518</v>
      </c>
      <c r="D14" s="136" t="s">
        <v>26</v>
      </c>
    </row>
    <row r="15" spans="1:4" x14ac:dyDescent="0.25">
      <c r="A15" s="136" t="s">
        <v>302</v>
      </c>
      <c r="B15" s="136" t="s">
        <v>519</v>
      </c>
      <c r="C15" s="136" t="s">
        <v>520</v>
      </c>
      <c r="D15" s="136" t="s">
        <v>18</v>
      </c>
    </row>
    <row r="16" spans="1:4" x14ac:dyDescent="0.25">
      <c r="A16" s="136" t="s">
        <v>312</v>
      </c>
      <c r="B16" s="136" t="s">
        <v>521</v>
      </c>
      <c r="C16" s="136" t="s">
        <v>522</v>
      </c>
      <c r="D16" s="136" t="s">
        <v>31</v>
      </c>
    </row>
    <row r="17" spans="1:4" x14ac:dyDescent="0.25">
      <c r="A17" s="136" t="s">
        <v>313</v>
      </c>
      <c r="B17" s="136" t="s">
        <v>523</v>
      </c>
      <c r="C17" s="136" t="s">
        <v>524</v>
      </c>
      <c r="D17" s="136" t="s">
        <v>27</v>
      </c>
    </row>
    <row r="18" spans="1:4" x14ac:dyDescent="0.25">
      <c r="A18" s="136" t="s">
        <v>303</v>
      </c>
      <c r="B18" s="136" t="s">
        <v>525</v>
      </c>
      <c r="C18" s="136" t="s">
        <v>526</v>
      </c>
      <c r="D18" s="136" t="s">
        <v>32</v>
      </c>
    </row>
    <row r="19" spans="1:4" x14ac:dyDescent="0.25">
      <c r="A19" s="136" t="s">
        <v>304</v>
      </c>
      <c r="B19" s="136" t="s">
        <v>527</v>
      </c>
      <c r="C19" s="136" t="s">
        <v>528</v>
      </c>
      <c r="D19" s="136" t="s">
        <v>28</v>
      </c>
    </row>
    <row r="20" spans="1:4" x14ac:dyDescent="0.25">
      <c r="A20" s="136" t="s">
        <v>305</v>
      </c>
      <c r="B20" s="136" t="s">
        <v>529</v>
      </c>
      <c r="C20" s="136" t="s">
        <v>530</v>
      </c>
      <c r="D20" s="136" t="s">
        <v>19</v>
      </c>
    </row>
    <row r="21" spans="1:4" x14ac:dyDescent="0.25">
      <c r="A21" s="136" t="s">
        <v>306</v>
      </c>
      <c r="B21" s="136" t="s">
        <v>531</v>
      </c>
      <c r="C21" s="136" t="s">
        <v>532</v>
      </c>
      <c r="D21" s="136" t="s">
        <v>20</v>
      </c>
    </row>
    <row r="22" spans="1:4" x14ac:dyDescent="0.25">
      <c r="A22" s="136" t="s">
        <v>307</v>
      </c>
      <c r="B22" s="136" t="s">
        <v>533</v>
      </c>
      <c r="C22" s="136" t="s">
        <v>534</v>
      </c>
      <c r="D22" s="136" t="s">
        <v>29</v>
      </c>
    </row>
    <row r="23" spans="1:4" x14ac:dyDescent="0.25">
      <c r="A23" s="136" t="s">
        <v>308</v>
      </c>
      <c r="B23" s="136" t="s">
        <v>535</v>
      </c>
      <c r="C23" s="136" t="s">
        <v>536</v>
      </c>
      <c r="D23" s="136" t="s">
        <v>21</v>
      </c>
    </row>
    <row r="24" spans="1:4" x14ac:dyDescent="0.25">
      <c r="A24" s="136" t="s">
        <v>309</v>
      </c>
      <c r="B24" s="136" t="s">
        <v>537</v>
      </c>
      <c r="C24" s="136" t="s">
        <v>538</v>
      </c>
      <c r="D24" s="136" t="s">
        <v>30</v>
      </c>
    </row>
    <row r="25" spans="1:4" x14ac:dyDescent="0.25">
      <c r="A25" s="136" t="s">
        <v>310</v>
      </c>
      <c r="B25" s="136" t="s">
        <v>539</v>
      </c>
      <c r="C25" s="136" t="s">
        <v>540</v>
      </c>
      <c r="D25" s="136" t="s">
        <v>22</v>
      </c>
    </row>
    <row r="26" spans="1:4" x14ac:dyDescent="0.25">
      <c r="A26" s="136" t="s">
        <v>311</v>
      </c>
      <c r="B26" s="136" t="s">
        <v>541</v>
      </c>
      <c r="C26" s="136" t="s">
        <v>541</v>
      </c>
      <c r="D26" s="136" t="s">
        <v>46</v>
      </c>
    </row>
    <row r="27" spans="1:4" x14ac:dyDescent="0.25">
      <c r="A27" s="136" t="s">
        <v>314</v>
      </c>
      <c r="B27" s="136" t="s">
        <v>542</v>
      </c>
      <c r="C27" s="136" t="s">
        <v>543</v>
      </c>
      <c r="D27" s="136" t="s">
        <v>43</v>
      </c>
    </row>
    <row r="28" spans="1:4" x14ac:dyDescent="0.25">
      <c r="A28" s="136" t="s">
        <v>315</v>
      </c>
      <c r="B28" s="136" t="s">
        <v>544</v>
      </c>
      <c r="C28" s="136" t="s">
        <v>545</v>
      </c>
      <c r="D28" s="136" t="s">
        <v>44</v>
      </c>
    </row>
    <row r="29" spans="1:4" x14ac:dyDescent="0.25">
      <c r="A29" s="136" t="s">
        <v>316</v>
      </c>
      <c r="B29" s="136" t="s">
        <v>546</v>
      </c>
      <c r="C29" s="136" t="s">
        <v>547</v>
      </c>
      <c r="D29" s="136" t="s">
        <v>45</v>
      </c>
    </row>
    <row r="30" spans="1:4" x14ac:dyDescent="0.25">
      <c r="A30" s="136" t="s">
        <v>317</v>
      </c>
      <c r="B30" s="136" t="s">
        <v>548</v>
      </c>
      <c r="C30" s="136" t="s">
        <v>549</v>
      </c>
      <c r="D30" s="136" t="s">
        <v>49</v>
      </c>
    </row>
    <row r="31" spans="1:4" x14ac:dyDescent="0.25">
      <c r="A31" s="136" t="s">
        <v>41</v>
      </c>
      <c r="B31" s="136" t="s">
        <v>41</v>
      </c>
      <c r="C31" s="136" t="s">
        <v>41</v>
      </c>
      <c r="D31" s="136" t="s">
        <v>41</v>
      </c>
    </row>
    <row r="32" spans="1:4" x14ac:dyDescent="0.25">
      <c r="A32" s="136" t="s">
        <v>42</v>
      </c>
      <c r="B32" s="136" t="s">
        <v>42</v>
      </c>
      <c r="C32" s="136" t="s">
        <v>42</v>
      </c>
      <c r="D32" s="136" t="s">
        <v>42</v>
      </c>
    </row>
    <row r="33" spans="1:4" x14ac:dyDescent="0.25">
      <c r="A33" s="136" t="s">
        <v>320</v>
      </c>
      <c r="B33" s="136" t="s">
        <v>550</v>
      </c>
      <c r="C33" s="136" t="s">
        <v>551</v>
      </c>
      <c r="D33" s="136" t="s">
        <v>0</v>
      </c>
    </row>
    <row r="34" spans="1:4" x14ac:dyDescent="0.25">
      <c r="A34" s="136" t="s">
        <v>318</v>
      </c>
      <c r="B34" s="136" t="s">
        <v>552</v>
      </c>
      <c r="C34" s="136" t="s">
        <v>553</v>
      </c>
      <c r="D34" s="136" t="s">
        <v>1</v>
      </c>
    </row>
    <row r="35" spans="1:4" x14ac:dyDescent="0.25">
      <c r="A35" s="136" t="s">
        <v>319</v>
      </c>
      <c r="B35" s="136" t="s">
        <v>554</v>
      </c>
      <c r="C35" s="136" t="s">
        <v>555</v>
      </c>
      <c r="D35" s="136" t="s">
        <v>5</v>
      </c>
    </row>
    <row r="36" spans="1:4" x14ac:dyDescent="0.25">
      <c r="A36" s="136" t="s">
        <v>321</v>
      </c>
      <c r="B36" s="136" t="s">
        <v>556</v>
      </c>
      <c r="C36" s="136" t="s">
        <v>557</v>
      </c>
      <c r="D36" s="136" t="s">
        <v>7</v>
      </c>
    </row>
    <row r="37" spans="1:4" x14ac:dyDescent="0.25">
      <c r="A37" s="136" t="s">
        <v>322</v>
      </c>
      <c r="B37" s="136" t="s">
        <v>558</v>
      </c>
      <c r="C37" s="136" t="s">
        <v>559</v>
      </c>
      <c r="D37" s="136" t="s">
        <v>6</v>
      </c>
    </row>
    <row r="38" spans="1:4" x14ac:dyDescent="0.25">
      <c r="A38" s="136" t="s">
        <v>323</v>
      </c>
      <c r="B38" s="136" t="s">
        <v>560</v>
      </c>
      <c r="C38" s="136" t="s">
        <v>561</v>
      </c>
      <c r="D38" s="136" t="s">
        <v>8</v>
      </c>
    </row>
    <row r="39" spans="1:4" x14ac:dyDescent="0.25">
      <c r="A39" s="136" t="s">
        <v>324</v>
      </c>
      <c r="B39" s="136" t="s">
        <v>562</v>
      </c>
      <c r="C39" s="136" t="s">
        <v>563</v>
      </c>
      <c r="D39" s="136" t="s">
        <v>2</v>
      </c>
    </row>
    <row r="40" spans="1:4" x14ac:dyDescent="0.25">
      <c r="A40" s="136" t="s">
        <v>325</v>
      </c>
      <c r="B40" s="136" t="s">
        <v>564</v>
      </c>
      <c r="C40" s="136" t="s">
        <v>565</v>
      </c>
      <c r="D40" s="136" t="s">
        <v>3</v>
      </c>
    </row>
    <row r="41" spans="1:4" x14ac:dyDescent="0.25">
      <c r="A41" s="136" t="s">
        <v>326</v>
      </c>
      <c r="B41" s="136" t="s">
        <v>566</v>
      </c>
      <c r="C41" s="136" t="s">
        <v>567</v>
      </c>
      <c r="D41" s="136" t="s">
        <v>9</v>
      </c>
    </row>
    <row r="42" spans="1:4" x14ac:dyDescent="0.25">
      <c r="A42" s="136" t="s">
        <v>287</v>
      </c>
      <c r="B42" s="136" t="s">
        <v>287</v>
      </c>
      <c r="C42" s="136" t="s">
        <v>287</v>
      </c>
      <c r="D42" s="136" t="s">
        <v>287</v>
      </c>
    </row>
    <row r="43" spans="1:4" x14ac:dyDescent="0.25">
      <c r="A43" s="136" t="s">
        <v>4</v>
      </c>
      <c r="B43" s="136" t="s">
        <v>4</v>
      </c>
      <c r="C43" s="136" t="s">
        <v>4</v>
      </c>
      <c r="D43" s="136" t="s">
        <v>4</v>
      </c>
    </row>
    <row r="44" spans="1:4" x14ac:dyDescent="0.25">
      <c r="A44" s="136" t="s">
        <v>48</v>
      </c>
      <c r="B44" s="136" t="s">
        <v>568</v>
      </c>
      <c r="C44" s="136" t="s">
        <v>48</v>
      </c>
      <c r="D44" s="136" t="s">
        <v>48</v>
      </c>
    </row>
    <row r="45" spans="1:4" x14ac:dyDescent="0.25">
      <c r="A45" s="136" t="s">
        <v>255</v>
      </c>
      <c r="B45" s="136" t="s">
        <v>471</v>
      </c>
      <c r="C45" s="136" t="s">
        <v>472</v>
      </c>
      <c r="D45" s="136" t="s">
        <v>50</v>
      </c>
    </row>
    <row r="46" spans="1:4" x14ac:dyDescent="0.25">
      <c r="A46" s="136" t="s">
        <v>254</v>
      </c>
      <c r="B46" s="136" t="s">
        <v>469</v>
      </c>
      <c r="C46" s="136" t="s">
        <v>470</v>
      </c>
      <c r="D46" s="136" t="s">
        <v>51</v>
      </c>
    </row>
    <row r="47" spans="1:4" x14ac:dyDescent="0.25">
      <c r="A47" s="136" t="s">
        <v>52</v>
      </c>
      <c r="B47" s="136" t="s">
        <v>52</v>
      </c>
      <c r="C47" s="136" t="s">
        <v>52</v>
      </c>
      <c r="D47" s="136" t="s">
        <v>52</v>
      </c>
    </row>
    <row r="48" spans="1:4" x14ac:dyDescent="0.25">
      <c r="A48" s="136" t="s">
        <v>327</v>
      </c>
      <c r="B48" s="136" t="s">
        <v>569</v>
      </c>
      <c r="C48" s="136" t="s">
        <v>570</v>
      </c>
      <c r="D48" s="136" t="s">
        <v>33</v>
      </c>
    </row>
    <row r="49" spans="1:4" x14ac:dyDescent="0.25">
      <c r="A49" s="136" t="s">
        <v>328</v>
      </c>
      <c r="B49" s="136" t="s">
        <v>571</v>
      </c>
      <c r="C49" s="136" t="s">
        <v>572</v>
      </c>
      <c r="D49" s="136" t="s">
        <v>285</v>
      </c>
    </row>
    <row r="50" spans="1:4" x14ac:dyDescent="0.25">
      <c r="A50" s="136" t="s">
        <v>329</v>
      </c>
      <c r="B50" s="136" t="s">
        <v>573</v>
      </c>
      <c r="C50" s="136" t="s">
        <v>574</v>
      </c>
      <c r="D50" s="136" t="s">
        <v>286</v>
      </c>
    </row>
    <row r="51" spans="1:4" ht="30" x14ac:dyDescent="0.25">
      <c r="A51" s="136" t="s">
        <v>288</v>
      </c>
      <c r="B51" s="136" t="s">
        <v>288</v>
      </c>
      <c r="C51" s="136" t="s">
        <v>288</v>
      </c>
      <c r="D51" s="137" t="s">
        <v>288</v>
      </c>
    </row>
    <row r="52" spans="1:4" ht="30" x14ac:dyDescent="0.25">
      <c r="A52" s="136" t="s">
        <v>289</v>
      </c>
      <c r="B52" s="136" t="s">
        <v>289</v>
      </c>
      <c r="C52" s="136" t="s">
        <v>289</v>
      </c>
      <c r="D52" s="137" t="s">
        <v>289</v>
      </c>
    </row>
    <row r="53" spans="1:4" x14ac:dyDescent="0.25">
      <c r="A53" s="136" t="s">
        <v>824</v>
      </c>
      <c r="B53" s="136" t="s">
        <v>290</v>
      </c>
      <c r="C53" s="136" t="s">
        <v>290</v>
      </c>
      <c r="D53" s="137" t="s">
        <v>290</v>
      </c>
    </row>
    <row r="54" spans="1:4" ht="30" x14ac:dyDescent="0.25">
      <c r="A54" s="136" t="s">
        <v>291</v>
      </c>
      <c r="B54" s="136" t="s">
        <v>291</v>
      </c>
      <c r="C54" s="136" t="s">
        <v>291</v>
      </c>
      <c r="D54" s="137" t="s">
        <v>291</v>
      </c>
    </row>
    <row r="55" spans="1:4" x14ac:dyDescent="0.25">
      <c r="A55" s="136" t="s">
        <v>825</v>
      </c>
      <c r="B55" s="136" t="s">
        <v>292</v>
      </c>
      <c r="C55" s="136" t="s">
        <v>292</v>
      </c>
      <c r="D55" s="137" t="s">
        <v>292</v>
      </c>
    </row>
    <row r="56" spans="1:4" x14ac:dyDescent="0.25">
      <c r="A56" s="136" t="s">
        <v>330</v>
      </c>
      <c r="B56" s="136" t="s">
        <v>575</v>
      </c>
      <c r="C56" s="136" t="s">
        <v>576</v>
      </c>
      <c r="D56" s="137" t="s">
        <v>47</v>
      </c>
    </row>
    <row r="57" spans="1:4" x14ac:dyDescent="0.25">
      <c r="A57" s="136" t="s">
        <v>331</v>
      </c>
      <c r="B57" s="136" t="s">
        <v>23</v>
      </c>
      <c r="C57" s="136" t="s">
        <v>577</v>
      </c>
      <c r="D57" s="136" t="s">
        <v>23</v>
      </c>
    </row>
    <row r="58" spans="1:4" x14ac:dyDescent="0.25">
      <c r="A58" s="136" t="s">
        <v>332</v>
      </c>
      <c r="B58" s="136" t="s">
        <v>578</v>
      </c>
      <c r="C58" s="136" t="s">
        <v>579</v>
      </c>
      <c r="D58" s="136" t="s">
        <v>39</v>
      </c>
    </row>
    <row r="59" spans="1:4" x14ac:dyDescent="0.25">
      <c r="A59" s="136" t="s">
        <v>333</v>
      </c>
      <c r="B59" s="136" t="s">
        <v>580</v>
      </c>
      <c r="C59" s="136" t="s">
        <v>581</v>
      </c>
      <c r="D59" s="136" t="s">
        <v>40</v>
      </c>
    </row>
    <row r="60" spans="1:4" x14ac:dyDescent="0.25">
      <c r="B60" s="136" t="s">
        <v>582</v>
      </c>
      <c r="C60" s="136" t="s">
        <v>583</v>
      </c>
      <c r="D60" s="136" t="s">
        <v>10</v>
      </c>
    </row>
    <row r="61" spans="1:4" x14ac:dyDescent="0.25">
      <c r="B61" s="136" t="s">
        <v>584</v>
      </c>
      <c r="C61" s="136" t="s">
        <v>585</v>
      </c>
      <c r="D61" s="136" t="s">
        <v>11</v>
      </c>
    </row>
    <row r="62" spans="1:4" x14ac:dyDescent="0.25">
      <c r="A62" s="136" t="s">
        <v>337</v>
      </c>
      <c r="B62" s="136" t="s">
        <v>586</v>
      </c>
      <c r="C62" s="136" t="s">
        <v>587</v>
      </c>
      <c r="D62" s="136" t="s">
        <v>336</v>
      </c>
    </row>
    <row r="63" spans="1:4" x14ac:dyDescent="0.25">
      <c r="A63" s="136" t="s">
        <v>147</v>
      </c>
      <c r="B63" s="136" t="s">
        <v>588</v>
      </c>
      <c r="C63" s="136" t="s">
        <v>589</v>
      </c>
      <c r="D63" s="136" t="s">
        <v>148</v>
      </c>
    </row>
    <row r="64" spans="1:4" x14ac:dyDescent="0.25">
      <c r="A64" s="136" t="s">
        <v>338</v>
      </c>
      <c r="B64" s="136" t="s">
        <v>338</v>
      </c>
      <c r="C64" s="136" t="s">
        <v>338</v>
      </c>
      <c r="D64" s="136" t="s">
        <v>338</v>
      </c>
    </row>
    <row r="65" spans="1:4" x14ac:dyDescent="0.25">
      <c r="A65" s="136" t="s">
        <v>339</v>
      </c>
      <c r="B65" s="136" t="s">
        <v>339</v>
      </c>
      <c r="C65" s="136" t="s">
        <v>339</v>
      </c>
      <c r="D65" s="136" t="s">
        <v>339</v>
      </c>
    </row>
    <row r="66" spans="1:4" x14ac:dyDescent="0.25">
      <c r="A66" s="136" t="s">
        <v>340</v>
      </c>
      <c r="B66" s="136" t="s">
        <v>590</v>
      </c>
      <c r="C66" s="136" t="s">
        <v>591</v>
      </c>
      <c r="D66" s="136" t="s">
        <v>340</v>
      </c>
    </row>
    <row r="67" spans="1:4" x14ac:dyDescent="0.25">
      <c r="A67" s="136" t="s">
        <v>344</v>
      </c>
      <c r="B67" s="136" t="s">
        <v>592</v>
      </c>
      <c r="C67" s="136" t="s">
        <v>593</v>
      </c>
      <c r="D67" s="136" t="s">
        <v>341</v>
      </c>
    </row>
    <row r="68" spans="1:4" x14ac:dyDescent="0.25">
      <c r="A68" s="136" t="s">
        <v>343</v>
      </c>
      <c r="B68" s="136" t="s">
        <v>594</v>
      </c>
      <c r="C68" s="136" t="s">
        <v>595</v>
      </c>
      <c r="D68" s="136" t="s">
        <v>342</v>
      </c>
    </row>
    <row r="69" spans="1:4" x14ac:dyDescent="0.25">
      <c r="A69" s="136" t="s">
        <v>826</v>
      </c>
      <c r="B69" s="136" t="s">
        <v>345</v>
      </c>
      <c r="C69" s="136" t="s">
        <v>345</v>
      </c>
      <c r="D69" s="136" t="s">
        <v>345</v>
      </c>
    </row>
    <row r="70" spans="1:4" x14ac:dyDescent="0.25">
      <c r="A70" s="136" t="s">
        <v>346</v>
      </c>
      <c r="B70" s="136" t="s">
        <v>346</v>
      </c>
      <c r="C70" s="136" t="s">
        <v>346</v>
      </c>
      <c r="D70" s="136" t="s">
        <v>346</v>
      </c>
    </row>
    <row r="71" spans="1:4" x14ac:dyDescent="0.25">
      <c r="A71" s="136" t="s">
        <v>596</v>
      </c>
      <c r="B71" s="136" t="s">
        <v>596</v>
      </c>
      <c r="C71" s="136" t="s">
        <v>347</v>
      </c>
      <c r="D71" s="136" t="s">
        <v>347</v>
      </c>
    </row>
    <row r="72" spans="1:4" x14ac:dyDescent="0.25">
      <c r="A72" s="136" t="s">
        <v>597</v>
      </c>
      <c r="B72" s="136" t="s">
        <v>597</v>
      </c>
      <c r="C72" s="136" t="s">
        <v>348</v>
      </c>
      <c r="D72" s="136" t="s">
        <v>348</v>
      </c>
    </row>
    <row r="73" spans="1:4" x14ac:dyDescent="0.25">
      <c r="A73" s="136" t="s">
        <v>349</v>
      </c>
      <c r="B73" s="136" t="s">
        <v>349</v>
      </c>
      <c r="C73" s="136" t="s">
        <v>349</v>
      </c>
      <c r="D73" s="136" t="s">
        <v>349</v>
      </c>
    </row>
    <row r="74" spans="1:4" x14ac:dyDescent="0.25">
      <c r="A74" s="136" t="s">
        <v>350</v>
      </c>
      <c r="B74" s="136" t="s">
        <v>350</v>
      </c>
      <c r="C74" s="136" t="s">
        <v>350</v>
      </c>
      <c r="D74" s="136" t="s">
        <v>350</v>
      </c>
    </row>
    <row r="75" spans="1:4" x14ac:dyDescent="0.25">
      <c r="A75" s="136" t="s">
        <v>598</v>
      </c>
      <c r="B75" s="136" t="s">
        <v>598</v>
      </c>
      <c r="C75" s="136" t="s">
        <v>351</v>
      </c>
      <c r="D75" s="136" t="s">
        <v>351</v>
      </c>
    </row>
    <row r="76" spans="1:4" x14ac:dyDescent="0.25">
      <c r="A76" s="136" t="s">
        <v>352</v>
      </c>
      <c r="B76" s="136" t="s">
        <v>352</v>
      </c>
      <c r="C76" s="136" t="s">
        <v>352</v>
      </c>
      <c r="D76" s="136" t="s">
        <v>352</v>
      </c>
    </row>
    <row r="77" spans="1:4" x14ac:dyDescent="0.25">
      <c r="A77" s="136" t="s">
        <v>270</v>
      </c>
      <c r="B77" s="136" t="s">
        <v>485</v>
      </c>
      <c r="C77" s="136" t="s">
        <v>486</v>
      </c>
      <c r="D77" s="136" t="s">
        <v>271</v>
      </c>
    </row>
    <row r="78" spans="1:4" x14ac:dyDescent="0.25">
      <c r="A78" s="136" t="s">
        <v>428</v>
      </c>
      <c r="B78" s="136" t="s">
        <v>599</v>
      </c>
      <c r="C78" s="136" t="s">
        <v>600</v>
      </c>
      <c r="D78" s="136" t="s">
        <v>358</v>
      </c>
    </row>
    <row r="79" spans="1:4" x14ac:dyDescent="0.25">
      <c r="A79" s="136" t="s">
        <v>827</v>
      </c>
      <c r="B79" s="136" t="s">
        <v>359</v>
      </c>
      <c r="C79" s="136" t="s">
        <v>359</v>
      </c>
      <c r="D79" s="136" t="s">
        <v>359</v>
      </c>
    </row>
    <row r="80" spans="1:4" x14ac:dyDescent="0.25">
      <c r="A80" s="136" t="s">
        <v>393</v>
      </c>
      <c r="B80" s="136" t="s">
        <v>601</v>
      </c>
      <c r="C80" s="136" t="s">
        <v>602</v>
      </c>
      <c r="D80" s="136" t="s">
        <v>385</v>
      </c>
    </row>
    <row r="81" spans="1:4" x14ac:dyDescent="0.25">
      <c r="A81" s="136" t="s">
        <v>394</v>
      </c>
      <c r="B81" s="136" t="s">
        <v>603</v>
      </c>
      <c r="C81" s="136" t="s">
        <v>604</v>
      </c>
      <c r="D81" s="136" t="s">
        <v>360</v>
      </c>
    </row>
    <row r="82" spans="1:4" x14ac:dyDescent="0.25">
      <c r="A82" s="136" t="s">
        <v>361</v>
      </c>
      <c r="B82" s="136" t="s">
        <v>361</v>
      </c>
      <c r="C82" s="136" t="s">
        <v>361</v>
      </c>
      <c r="D82" s="136" t="s">
        <v>361</v>
      </c>
    </row>
    <row r="83" spans="1:4" x14ac:dyDescent="0.25">
      <c r="A83" s="137" t="s">
        <v>404</v>
      </c>
      <c r="B83" s="136" t="s">
        <v>605</v>
      </c>
      <c r="C83" s="136" t="s">
        <v>606</v>
      </c>
      <c r="D83" s="136" t="s">
        <v>362</v>
      </c>
    </row>
    <row r="84" spans="1:4" x14ac:dyDescent="0.25">
      <c r="A84" s="136" t="s">
        <v>406</v>
      </c>
      <c r="B84" s="136" t="s">
        <v>363</v>
      </c>
      <c r="C84" s="136" t="s">
        <v>607</v>
      </c>
      <c r="D84" s="136" t="s">
        <v>363</v>
      </c>
    </row>
    <row r="85" spans="1:4" x14ac:dyDescent="0.25">
      <c r="A85" s="136" t="s">
        <v>317</v>
      </c>
      <c r="B85" s="136" t="s">
        <v>548</v>
      </c>
      <c r="C85" s="136" t="s">
        <v>549</v>
      </c>
      <c r="D85" s="136" t="s">
        <v>364</v>
      </c>
    </row>
    <row r="86" spans="1:4" x14ac:dyDescent="0.25">
      <c r="A86" s="136" t="s">
        <v>405</v>
      </c>
      <c r="B86" s="136" t="s">
        <v>608</v>
      </c>
      <c r="C86" s="136" t="s">
        <v>609</v>
      </c>
      <c r="D86" s="136" t="s">
        <v>365</v>
      </c>
    </row>
    <row r="87" spans="1:4" x14ac:dyDescent="0.25">
      <c r="A87" s="136" t="s">
        <v>332</v>
      </c>
      <c r="B87" s="136" t="s">
        <v>578</v>
      </c>
      <c r="C87" s="136" t="s">
        <v>579</v>
      </c>
      <c r="D87" s="136" t="s">
        <v>366</v>
      </c>
    </row>
    <row r="88" spans="1:4" x14ac:dyDescent="0.25">
      <c r="A88" s="136" t="s">
        <v>407</v>
      </c>
      <c r="B88" s="136" t="s">
        <v>610</v>
      </c>
      <c r="C88" s="136" t="s">
        <v>611</v>
      </c>
      <c r="D88" s="136" t="s">
        <v>367</v>
      </c>
    </row>
    <row r="89" spans="1:4" x14ac:dyDescent="0.25">
      <c r="A89" s="136" t="s">
        <v>386</v>
      </c>
      <c r="B89" s="136" t="s">
        <v>612</v>
      </c>
      <c r="C89" s="136" t="s">
        <v>613</v>
      </c>
      <c r="D89" s="136" t="s">
        <v>386</v>
      </c>
    </row>
    <row r="90" spans="1:4" x14ac:dyDescent="0.25">
      <c r="A90" s="136" t="s">
        <v>387</v>
      </c>
      <c r="B90" s="136" t="s">
        <v>614</v>
      </c>
      <c r="C90" s="136" t="s">
        <v>615</v>
      </c>
      <c r="D90" s="136" t="s">
        <v>387</v>
      </c>
    </row>
    <row r="91" spans="1:4" x14ac:dyDescent="0.25">
      <c r="A91" s="136" t="s">
        <v>408</v>
      </c>
      <c r="B91" s="136" t="s">
        <v>616</v>
      </c>
      <c r="C91" s="136" t="s">
        <v>617</v>
      </c>
      <c r="D91" s="136" t="s">
        <v>370</v>
      </c>
    </row>
    <row r="92" spans="1:4" x14ac:dyDescent="0.25">
      <c r="A92" s="136" t="s">
        <v>388</v>
      </c>
      <c r="B92" s="136" t="s">
        <v>388</v>
      </c>
      <c r="C92" s="136" t="s">
        <v>388</v>
      </c>
      <c r="D92" s="136" t="s">
        <v>388</v>
      </c>
    </row>
    <row r="93" spans="1:4" ht="30" x14ac:dyDescent="0.25">
      <c r="A93" s="137" t="s">
        <v>409</v>
      </c>
      <c r="B93" s="136" t="s">
        <v>618</v>
      </c>
      <c r="C93" s="136" t="s">
        <v>619</v>
      </c>
      <c r="D93" s="137" t="s">
        <v>389</v>
      </c>
    </row>
    <row r="94" spans="1:4" x14ac:dyDescent="0.25">
      <c r="A94" s="136" t="s">
        <v>410</v>
      </c>
      <c r="B94" s="136" t="s">
        <v>620</v>
      </c>
      <c r="C94" s="136" t="s">
        <v>621</v>
      </c>
      <c r="D94" s="136" t="s">
        <v>371</v>
      </c>
    </row>
    <row r="95" spans="1:4" x14ac:dyDescent="0.25">
      <c r="A95" s="136" t="s">
        <v>411</v>
      </c>
      <c r="B95" s="136" t="s">
        <v>372</v>
      </c>
      <c r="C95" s="136" t="s">
        <v>622</v>
      </c>
      <c r="D95" s="136" t="s">
        <v>372</v>
      </c>
    </row>
    <row r="96" spans="1:4" x14ac:dyDescent="0.25">
      <c r="A96" s="136" t="s">
        <v>412</v>
      </c>
      <c r="B96" s="136" t="s">
        <v>623</v>
      </c>
      <c r="C96" s="136" t="s">
        <v>624</v>
      </c>
      <c r="D96" s="136" t="s">
        <v>373</v>
      </c>
    </row>
    <row r="97" spans="1:4" x14ac:dyDescent="0.25">
      <c r="A97" s="136" t="s">
        <v>413</v>
      </c>
      <c r="B97" s="136" t="s">
        <v>625</v>
      </c>
      <c r="C97" s="136" t="s">
        <v>626</v>
      </c>
      <c r="D97" s="136" t="s">
        <v>374</v>
      </c>
    </row>
    <row r="98" spans="1:4" x14ac:dyDescent="0.25">
      <c r="A98" s="136" t="s">
        <v>414</v>
      </c>
      <c r="B98" s="136" t="s">
        <v>375</v>
      </c>
      <c r="C98" s="136" t="s">
        <v>627</v>
      </c>
      <c r="D98" s="136" t="s">
        <v>375</v>
      </c>
    </row>
    <row r="99" spans="1:4" x14ac:dyDescent="0.25">
      <c r="A99" s="136" t="s">
        <v>415</v>
      </c>
      <c r="B99" s="136" t="s">
        <v>628</v>
      </c>
      <c r="C99" s="136" t="s">
        <v>629</v>
      </c>
      <c r="D99" s="136" t="s">
        <v>376</v>
      </c>
    </row>
    <row r="100" spans="1:4" x14ac:dyDescent="0.25">
      <c r="A100" s="136" t="s">
        <v>416</v>
      </c>
      <c r="B100" s="136" t="s">
        <v>630</v>
      </c>
      <c r="C100" s="136" t="s">
        <v>631</v>
      </c>
      <c r="D100" s="136" t="s">
        <v>377</v>
      </c>
    </row>
    <row r="101" spans="1:4" x14ac:dyDescent="0.25">
      <c r="A101" s="136" t="s">
        <v>400</v>
      </c>
      <c r="B101" s="136" t="s">
        <v>400</v>
      </c>
      <c r="C101" s="136" t="s">
        <v>400</v>
      </c>
      <c r="D101" s="136" t="s">
        <v>400</v>
      </c>
    </row>
    <row r="102" spans="1:4" x14ac:dyDescent="0.25">
      <c r="A102" s="136" t="s">
        <v>390</v>
      </c>
      <c r="B102" s="136" t="s">
        <v>390</v>
      </c>
      <c r="C102" s="136" t="s">
        <v>390</v>
      </c>
      <c r="D102" s="136" t="s">
        <v>390</v>
      </c>
    </row>
    <row r="103" spans="1:4" x14ac:dyDescent="0.25">
      <c r="A103" s="136" t="s">
        <v>828</v>
      </c>
      <c r="B103" s="136" t="s">
        <v>391</v>
      </c>
      <c r="C103" s="136" t="s">
        <v>391</v>
      </c>
      <c r="D103" s="136" t="s">
        <v>391</v>
      </c>
    </row>
    <row r="104" spans="1:4" ht="30" x14ac:dyDescent="0.25">
      <c r="A104" s="137" t="s">
        <v>417</v>
      </c>
      <c r="B104" s="136" t="s">
        <v>632</v>
      </c>
      <c r="C104" s="136" t="s">
        <v>633</v>
      </c>
      <c r="D104" s="137" t="s">
        <v>380</v>
      </c>
    </row>
    <row r="105" spans="1:4" x14ac:dyDescent="0.25">
      <c r="A105" s="136" t="s">
        <v>381</v>
      </c>
      <c r="B105" s="136" t="s">
        <v>381</v>
      </c>
      <c r="C105" s="136" t="s">
        <v>381</v>
      </c>
      <c r="D105" s="136" t="s">
        <v>381</v>
      </c>
    </row>
    <row r="106" spans="1:4" x14ac:dyDescent="0.25">
      <c r="A106" s="136" t="s">
        <v>382</v>
      </c>
      <c r="B106" s="136" t="s">
        <v>382</v>
      </c>
      <c r="C106" s="136" t="s">
        <v>382</v>
      </c>
      <c r="D106" s="136" t="s">
        <v>382</v>
      </c>
    </row>
    <row r="107" spans="1:4" x14ac:dyDescent="0.25">
      <c r="A107" s="137" t="s">
        <v>419</v>
      </c>
      <c r="B107" s="136" t="s">
        <v>634</v>
      </c>
      <c r="C107" s="136" t="s">
        <v>635</v>
      </c>
      <c r="D107" s="136" t="s">
        <v>383</v>
      </c>
    </row>
    <row r="108" spans="1:4" x14ac:dyDescent="0.25">
      <c r="A108" s="137" t="s">
        <v>420</v>
      </c>
      <c r="B108" s="136" t="s">
        <v>636</v>
      </c>
      <c r="C108" s="136" t="s">
        <v>637</v>
      </c>
      <c r="D108" s="136" t="s">
        <v>384</v>
      </c>
    </row>
    <row r="109" spans="1:4" x14ac:dyDescent="0.25">
      <c r="A109" s="137" t="s">
        <v>421</v>
      </c>
      <c r="B109" s="136" t="s">
        <v>638</v>
      </c>
      <c r="C109" s="136" t="s">
        <v>639</v>
      </c>
      <c r="D109" s="136" t="s">
        <v>392</v>
      </c>
    </row>
    <row r="110" spans="1:4" x14ac:dyDescent="0.25">
      <c r="A110" s="137" t="s">
        <v>422</v>
      </c>
      <c r="B110" s="136" t="s">
        <v>640</v>
      </c>
      <c r="C110" s="136" t="s">
        <v>641</v>
      </c>
      <c r="D110" s="136" t="s">
        <v>399</v>
      </c>
    </row>
    <row r="111" spans="1:4" x14ac:dyDescent="0.25">
      <c r="A111" s="137" t="s">
        <v>423</v>
      </c>
      <c r="B111" s="136" t="s">
        <v>642</v>
      </c>
      <c r="C111" s="136" t="s">
        <v>643</v>
      </c>
      <c r="D111" s="136" t="s">
        <v>398</v>
      </c>
    </row>
    <row r="112" spans="1:4" x14ac:dyDescent="0.25">
      <c r="A112" s="137" t="s">
        <v>424</v>
      </c>
      <c r="B112" s="136" t="s">
        <v>644</v>
      </c>
      <c r="C112" s="136" t="s">
        <v>645</v>
      </c>
      <c r="D112" s="136" t="s">
        <v>397</v>
      </c>
    </row>
    <row r="113" spans="1:4" x14ac:dyDescent="0.25">
      <c r="A113" s="136" t="s">
        <v>418</v>
      </c>
      <c r="B113" s="136" t="s">
        <v>646</v>
      </c>
      <c r="C113" s="136" t="s">
        <v>647</v>
      </c>
      <c r="D113" s="136" t="s">
        <v>395</v>
      </c>
    </row>
    <row r="114" spans="1:4" x14ac:dyDescent="0.25">
      <c r="A114" s="137" t="s">
        <v>425</v>
      </c>
      <c r="B114" s="136" t="s">
        <v>648</v>
      </c>
      <c r="C114" s="136" t="s">
        <v>649</v>
      </c>
      <c r="D114" s="136" t="s">
        <v>401</v>
      </c>
    </row>
    <row r="115" spans="1:4" x14ac:dyDescent="0.25">
      <c r="A115" s="137" t="s">
        <v>426</v>
      </c>
      <c r="B115" s="136" t="s">
        <v>650</v>
      </c>
      <c r="C115" s="136" t="s">
        <v>651</v>
      </c>
      <c r="D115" s="136" t="s">
        <v>402</v>
      </c>
    </row>
    <row r="116" spans="1:4" x14ac:dyDescent="0.25">
      <c r="A116" s="137" t="s">
        <v>427</v>
      </c>
      <c r="B116" s="136" t="s">
        <v>652</v>
      </c>
      <c r="C116" s="136" t="s">
        <v>653</v>
      </c>
      <c r="D116" s="136" t="s">
        <v>403</v>
      </c>
    </row>
    <row r="117" spans="1:4" x14ac:dyDescent="0.25">
      <c r="A117" s="136" t="s">
        <v>430</v>
      </c>
      <c r="B117" s="136" t="s">
        <v>654</v>
      </c>
      <c r="C117" s="136" t="s">
        <v>655</v>
      </c>
      <c r="D117" s="136" t="s">
        <v>429</v>
      </c>
    </row>
    <row r="118" spans="1:4" x14ac:dyDescent="0.25">
      <c r="A118" s="137" t="s">
        <v>421</v>
      </c>
      <c r="B118" s="136" t="s">
        <v>638</v>
      </c>
      <c r="C118" s="136" t="s">
        <v>639</v>
      </c>
      <c r="D118" s="136" t="s">
        <v>431</v>
      </c>
    </row>
    <row r="119" spans="1:4" x14ac:dyDescent="0.25">
      <c r="A119" s="136" t="s">
        <v>432</v>
      </c>
      <c r="B119" s="136" t="s">
        <v>432</v>
      </c>
      <c r="C119" s="136" t="s">
        <v>432</v>
      </c>
      <c r="D119" s="136" t="s">
        <v>432</v>
      </c>
    </row>
    <row r="120" spans="1:4" x14ac:dyDescent="0.25">
      <c r="A120" s="136" t="s">
        <v>436</v>
      </c>
      <c r="B120" s="136" t="s">
        <v>436</v>
      </c>
      <c r="C120" s="136" t="s">
        <v>436</v>
      </c>
      <c r="D120" s="136" t="s">
        <v>436</v>
      </c>
    </row>
    <row r="121" spans="1:4" x14ac:dyDescent="0.25">
      <c r="A121" s="136" t="s">
        <v>658</v>
      </c>
      <c r="B121" s="136" t="s">
        <v>658</v>
      </c>
      <c r="C121" s="136" t="s">
        <v>658</v>
      </c>
      <c r="D121" s="136" t="s">
        <v>658</v>
      </c>
    </row>
    <row r="122" spans="1:4" x14ac:dyDescent="0.25">
      <c r="A122" s="138" t="s">
        <v>659</v>
      </c>
      <c r="B122" s="138" t="s">
        <v>660</v>
      </c>
      <c r="C122" s="138" t="s">
        <v>661</v>
      </c>
      <c r="D122" s="138" t="s">
        <v>662</v>
      </c>
    </row>
    <row r="123" spans="1:4" x14ac:dyDescent="0.25">
      <c r="A123" s="138" t="s">
        <v>663</v>
      </c>
      <c r="B123" s="138" t="s">
        <v>664</v>
      </c>
      <c r="C123" s="138" t="s">
        <v>665</v>
      </c>
      <c r="D123" s="138" t="s">
        <v>666</v>
      </c>
    </row>
    <row r="124" spans="1:4" x14ac:dyDescent="0.25">
      <c r="A124" s="138" t="s">
        <v>667</v>
      </c>
      <c r="B124" s="138" t="s">
        <v>668</v>
      </c>
      <c r="C124" s="138" t="s">
        <v>669</v>
      </c>
      <c r="D124" s="138" t="s">
        <v>670</v>
      </c>
    </row>
    <row r="125" spans="1:4" x14ac:dyDescent="0.25">
      <c r="A125" s="138" t="s">
        <v>671</v>
      </c>
      <c r="B125" s="138" t="s">
        <v>672</v>
      </c>
      <c r="C125" s="138" t="s">
        <v>673</v>
      </c>
      <c r="D125" s="138"/>
    </row>
    <row r="126" spans="1:4" x14ac:dyDescent="0.25">
      <c r="A126" s="138" t="s">
        <v>674</v>
      </c>
      <c r="B126" s="138" t="s">
        <v>675</v>
      </c>
      <c r="C126" s="138" t="s">
        <v>676</v>
      </c>
      <c r="D126" s="138" t="s">
        <v>677</v>
      </c>
    </row>
    <row r="127" spans="1:4" x14ac:dyDescent="0.25">
      <c r="A127" s="138" t="s">
        <v>678</v>
      </c>
      <c r="B127" s="138" t="s">
        <v>679</v>
      </c>
      <c r="C127" s="138" t="s">
        <v>680</v>
      </c>
      <c r="D127" s="138" t="s">
        <v>681</v>
      </c>
    </row>
    <row r="128" spans="1:4" x14ac:dyDescent="0.25">
      <c r="A128" s="138" t="s">
        <v>682</v>
      </c>
      <c r="B128" s="138" t="s">
        <v>683</v>
      </c>
      <c r="C128" s="138" t="s">
        <v>684</v>
      </c>
      <c r="D128" s="138" t="s">
        <v>685</v>
      </c>
    </row>
    <row r="129" spans="1:4" x14ac:dyDescent="0.25">
      <c r="A129" s="138" t="s">
        <v>686</v>
      </c>
      <c r="B129" s="138" t="s">
        <v>517</v>
      </c>
      <c r="C129" s="138" t="s">
        <v>687</v>
      </c>
      <c r="D129" s="138" t="s">
        <v>26</v>
      </c>
    </row>
    <row r="130" spans="1:4" x14ac:dyDescent="0.25">
      <c r="A130" s="138" t="s">
        <v>688</v>
      </c>
      <c r="B130" s="138" t="s">
        <v>689</v>
      </c>
      <c r="C130" s="138" t="s">
        <v>690</v>
      </c>
      <c r="D130" s="138" t="s">
        <v>691</v>
      </c>
    </row>
    <row r="131" spans="1:4" x14ac:dyDescent="0.25">
      <c r="A131" s="138" t="s">
        <v>692</v>
      </c>
      <c r="B131" s="138" t="s">
        <v>693</v>
      </c>
      <c r="C131" s="138" t="s">
        <v>694</v>
      </c>
      <c r="D131" s="138" t="s">
        <v>695</v>
      </c>
    </row>
    <row r="132" spans="1:4" x14ac:dyDescent="0.25">
      <c r="A132" s="138" t="s">
        <v>696</v>
      </c>
      <c r="B132" s="138" t="s">
        <v>697</v>
      </c>
      <c r="C132" s="138" t="s">
        <v>698</v>
      </c>
      <c r="D132" s="138" t="s">
        <v>699</v>
      </c>
    </row>
    <row r="133" spans="1:4" x14ac:dyDescent="0.25">
      <c r="A133" s="138" t="s">
        <v>700</v>
      </c>
      <c r="B133" s="138" t="s">
        <v>701</v>
      </c>
      <c r="C133" s="138" t="s">
        <v>702</v>
      </c>
      <c r="D133" s="138" t="s">
        <v>703</v>
      </c>
    </row>
    <row r="134" spans="1:4" x14ac:dyDescent="0.25">
      <c r="A134" s="138" t="s">
        <v>704</v>
      </c>
      <c r="B134" s="138" t="s">
        <v>705</v>
      </c>
      <c r="C134" s="138" t="s">
        <v>706</v>
      </c>
      <c r="D134" s="138" t="s">
        <v>707</v>
      </c>
    </row>
    <row r="135" spans="1:4" x14ac:dyDescent="0.25">
      <c r="A135" s="138" t="s">
        <v>708</v>
      </c>
      <c r="B135" s="138" t="s">
        <v>709</v>
      </c>
      <c r="C135" s="138" t="s">
        <v>710</v>
      </c>
      <c r="D135" s="138" t="s">
        <v>711</v>
      </c>
    </row>
    <row r="136" spans="1:4" x14ac:dyDescent="0.25">
      <c r="A136" s="138" t="s">
        <v>712</v>
      </c>
      <c r="B136" s="138" t="s">
        <v>713</v>
      </c>
      <c r="C136" s="138" t="s">
        <v>712</v>
      </c>
      <c r="D136" s="138"/>
    </row>
    <row r="137" spans="1:4" x14ac:dyDescent="0.25">
      <c r="A137" s="138" t="s">
        <v>714</v>
      </c>
      <c r="B137" s="138" t="s">
        <v>715</v>
      </c>
      <c r="C137" s="138" t="s">
        <v>714</v>
      </c>
      <c r="D137" s="138"/>
    </row>
    <row r="138" spans="1:4" ht="30" x14ac:dyDescent="0.25">
      <c r="A138" s="139" t="s">
        <v>716</v>
      </c>
      <c r="B138" s="138" t="s">
        <v>717</v>
      </c>
      <c r="C138" s="138" t="s">
        <v>718</v>
      </c>
      <c r="D138" s="138" t="s">
        <v>719</v>
      </c>
    </row>
    <row r="139" spans="1:4" ht="30" x14ac:dyDescent="0.25">
      <c r="A139" s="139" t="s">
        <v>720</v>
      </c>
      <c r="B139" s="138" t="s">
        <v>721</v>
      </c>
      <c r="C139" s="138" t="s">
        <v>722</v>
      </c>
      <c r="D139" s="138" t="s">
        <v>723</v>
      </c>
    </row>
    <row r="140" spans="1:4" x14ac:dyDescent="0.25">
      <c r="A140" s="138" t="s">
        <v>724</v>
      </c>
      <c r="B140" s="138" t="s">
        <v>542</v>
      </c>
      <c r="C140" s="138" t="s">
        <v>543</v>
      </c>
      <c r="D140" s="138"/>
    </row>
    <row r="141" spans="1:4" x14ac:dyDescent="0.25">
      <c r="A141" s="138" t="s">
        <v>725</v>
      </c>
      <c r="B141" s="138" t="s">
        <v>552</v>
      </c>
      <c r="C141" s="138" t="s">
        <v>553</v>
      </c>
      <c r="D141" s="138"/>
    </row>
    <row r="142" spans="1:4" x14ac:dyDescent="0.25">
      <c r="A142" s="138" t="s">
        <v>726</v>
      </c>
      <c r="B142" s="138" t="s">
        <v>544</v>
      </c>
      <c r="C142" s="138" t="s">
        <v>545</v>
      </c>
      <c r="D142" s="138"/>
    </row>
    <row r="143" spans="1:4" x14ac:dyDescent="0.25">
      <c r="A143" s="138" t="s">
        <v>727</v>
      </c>
      <c r="B143" s="138" t="s">
        <v>728</v>
      </c>
      <c r="C143" s="138" t="s">
        <v>729</v>
      </c>
      <c r="D143" s="138" t="s">
        <v>730</v>
      </c>
    </row>
    <row r="144" spans="1:4" x14ac:dyDescent="0.25">
      <c r="A144" s="138" t="s">
        <v>731</v>
      </c>
      <c r="B144" s="138" t="s">
        <v>546</v>
      </c>
      <c r="C144" s="138" t="s">
        <v>547</v>
      </c>
      <c r="D144" s="138"/>
    </row>
    <row r="145" spans="1:4" x14ac:dyDescent="0.25">
      <c r="A145" s="138" t="s">
        <v>732</v>
      </c>
      <c r="B145" s="138" t="s">
        <v>733</v>
      </c>
      <c r="C145" s="138" t="s">
        <v>734</v>
      </c>
      <c r="D145" s="138" t="s">
        <v>735</v>
      </c>
    </row>
    <row r="146" spans="1:4" x14ac:dyDescent="0.25">
      <c r="A146" s="138" t="s">
        <v>736</v>
      </c>
      <c r="B146" s="138" t="s">
        <v>737</v>
      </c>
      <c r="C146" s="138" t="s">
        <v>738</v>
      </c>
      <c r="D146" s="138" t="s">
        <v>739</v>
      </c>
    </row>
    <row r="147" spans="1:4" x14ac:dyDescent="0.25">
      <c r="A147" s="138" t="s">
        <v>740</v>
      </c>
      <c r="B147" s="138" t="s">
        <v>741</v>
      </c>
      <c r="C147" s="138" t="s">
        <v>742</v>
      </c>
      <c r="D147" s="138" t="s">
        <v>743</v>
      </c>
    </row>
    <row r="148" spans="1:4" x14ac:dyDescent="0.25">
      <c r="A148" s="138" t="s">
        <v>744</v>
      </c>
      <c r="B148" s="138" t="s">
        <v>745</v>
      </c>
      <c r="C148" s="138" t="s">
        <v>746</v>
      </c>
      <c r="D148" s="138" t="s">
        <v>747</v>
      </c>
    </row>
    <row r="149" spans="1:4" x14ac:dyDescent="0.25">
      <c r="A149" s="138" t="s">
        <v>748</v>
      </c>
      <c r="B149" s="138" t="s">
        <v>748</v>
      </c>
      <c r="C149" s="138" t="s">
        <v>748</v>
      </c>
      <c r="D149" s="138" t="s">
        <v>748</v>
      </c>
    </row>
    <row r="150" spans="1:4" x14ac:dyDescent="0.25">
      <c r="A150" s="138" t="s">
        <v>749</v>
      </c>
      <c r="B150" s="138" t="s">
        <v>749</v>
      </c>
      <c r="C150" s="138" t="s">
        <v>749</v>
      </c>
      <c r="D150" s="138" t="s">
        <v>749</v>
      </c>
    </row>
    <row r="151" spans="1:4" x14ac:dyDescent="0.25">
      <c r="A151" s="138" t="s">
        <v>750</v>
      </c>
      <c r="B151" s="138" t="s">
        <v>750</v>
      </c>
      <c r="C151" s="138" t="s">
        <v>750</v>
      </c>
      <c r="D151" s="138" t="s">
        <v>750</v>
      </c>
    </row>
    <row r="152" spans="1:4" x14ac:dyDescent="0.25">
      <c r="A152" s="138" t="s">
        <v>256</v>
      </c>
      <c r="B152" s="138" t="s">
        <v>751</v>
      </c>
      <c r="C152" s="138" t="s">
        <v>256</v>
      </c>
      <c r="D152" s="138"/>
    </row>
    <row r="153" spans="1:4" x14ac:dyDescent="0.25">
      <c r="A153" s="138" t="s">
        <v>752</v>
      </c>
      <c r="B153" s="138" t="s">
        <v>753</v>
      </c>
      <c r="C153" s="138" t="s">
        <v>754</v>
      </c>
      <c r="D153" s="138"/>
    </row>
    <row r="154" spans="1:4" x14ac:dyDescent="0.25">
      <c r="A154" s="138" t="s">
        <v>755</v>
      </c>
      <c r="B154" s="138" t="s">
        <v>755</v>
      </c>
      <c r="C154" s="138" t="s">
        <v>755</v>
      </c>
      <c r="D154" s="138" t="s">
        <v>755</v>
      </c>
    </row>
    <row r="155" spans="1:4" x14ac:dyDescent="0.25">
      <c r="A155" s="138" t="s">
        <v>756</v>
      </c>
      <c r="B155" s="138" t="s">
        <v>756</v>
      </c>
      <c r="C155" s="138" t="s">
        <v>756</v>
      </c>
      <c r="D155" s="138" t="s">
        <v>756</v>
      </c>
    </row>
    <row r="156" spans="1:4" x14ac:dyDescent="0.25">
      <c r="A156" s="138" t="s">
        <v>757</v>
      </c>
      <c r="B156" s="138" t="s">
        <v>757</v>
      </c>
      <c r="C156" s="138" t="s">
        <v>757</v>
      </c>
      <c r="D156" s="138" t="s">
        <v>757</v>
      </c>
    </row>
    <row r="157" spans="1:4" x14ac:dyDescent="0.25">
      <c r="A157" s="138" t="s">
        <v>758</v>
      </c>
      <c r="B157" s="138" t="s">
        <v>759</v>
      </c>
      <c r="C157" s="138" t="s">
        <v>758</v>
      </c>
      <c r="D157" s="138" t="s">
        <v>760</v>
      </c>
    </row>
    <row r="158" spans="1:4" x14ac:dyDescent="0.25">
      <c r="A158" s="138" t="s">
        <v>761</v>
      </c>
      <c r="B158" s="138" t="s">
        <v>761</v>
      </c>
      <c r="C158" s="138" t="s">
        <v>761</v>
      </c>
      <c r="D158" s="138" t="s">
        <v>761</v>
      </c>
    </row>
    <row r="159" spans="1:4" x14ac:dyDescent="0.25">
      <c r="A159" s="138" t="s">
        <v>762</v>
      </c>
      <c r="B159" s="138" t="s">
        <v>548</v>
      </c>
      <c r="C159" s="138" t="s">
        <v>549</v>
      </c>
      <c r="D159" s="138"/>
    </row>
    <row r="160" spans="1:4" x14ac:dyDescent="0.25">
      <c r="A160" s="138" t="s">
        <v>763</v>
      </c>
      <c r="B160" s="138" t="s">
        <v>763</v>
      </c>
      <c r="C160" s="138" t="s">
        <v>763</v>
      </c>
      <c r="D160" s="138" t="s">
        <v>763</v>
      </c>
    </row>
    <row r="161" spans="1:4" x14ac:dyDescent="0.25">
      <c r="A161" s="138" t="s">
        <v>764</v>
      </c>
      <c r="B161" s="138" t="s">
        <v>765</v>
      </c>
      <c r="C161" s="138" t="s">
        <v>766</v>
      </c>
      <c r="D161" s="138" t="s">
        <v>764</v>
      </c>
    </row>
    <row r="162" spans="1:4" x14ac:dyDescent="0.25">
      <c r="A162" s="138" t="s">
        <v>767</v>
      </c>
      <c r="B162" s="138" t="s">
        <v>767</v>
      </c>
      <c r="C162" s="138" t="s">
        <v>767</v>
      </c>
      <c r="D162" s="138" t="s">
        <v>767</v>
      </c>
    </row>
    <row r="163" spans="1:4" x14ac:dyDescent="0.25">
      <c r="A163" s="138" t="s">
        <v>768</v>
      </c>
      <c r="B163" s="138" t="s">
        <v>768</v>
      </c>
      <c r="C163" s="138" t="s">
        <v>768</v>
      </c>
      <c r="D163" s="138" t="s">
        <v>768</v>
      </c>
    </row>
    <row r="164" spans="1:4" x14ac:dyDescent="0.25">
      <c r="A164" s="138" t="s">
        <v>769</v>
      </c>
      <c r="B164" s="138" t="s">
        <v>769</v>
      </c>
      <c r="C164" s="138" t="s">
        <v>769</v>
      </c>
      <c r="D164" s="138" t="s">
        <v>769</v>
      </c>
    </row>
    <row r="165" spans="1:4" x14ac:dyDescent="0.25">
      <c r="A165" s="138" t="s">
        <v>770</v>
      </c>
      <c r="B165" s="138" t="s">
        <v>770</v>
      </c>
      <c r="C165" s="138" t="s">
        <v>770</v>
      </c>
      <c r="D165" s="138" t="s">
        <v>770</v>
      </c>
    </row>
    <row r="166" spans="1:4" x14ac:dyDescent="0.25">
      <c r="A166" s="138" t="s">
        <v>771</v>
      </c>
      <c r="B166" s="138" t="s">
        <v>771</v>
      </c>
      <c r="C166" s="138" t="s">
        <v>771</v>
      </c>
      <c r="D166" s="138" t="s">
        <v>771</v>
      </c>
    </row>
    <row r="167" spans="1:4" x14ac:dyDescent="0.25">
      <c r="A167" s="138" t="s">
        <v>772</v>
      </c>
      <c r="B167" s="138" t="s">
        <v>772</v>
      </c>
      <c r="C167" s="138" t="s">
        <v>773</v>
      </c>
      <c r="D167" s="138" t="s">
        <v>772</v>
      </c>
    </row>
    <row r="168" spans="1:4" x14ac:dyDescent="0.25">
      <c r="A168" s="138" t="s">
        <v>774</v>
      </c>
      <c r="B168" s="138" t="s">
        <v>774</v>
      </c>
      <c r="C168" s="138" t="s">
        <v>774</v>
      </c>
      <c r="D168" s="138" t="s">
        <v>774</v>
      </c>
    </row>
    <row r="169" spans="1:4" x14ac:dyDescent="0.25">
      <c r="A169" s="138" t="s">
        <v>775</v>
      </c>
      <c r="B169" s="138" t="s">
        <v>775</v>
      </c>
      <c r="C169" s="138" t="s">
        <v>775</v>
      </c>
      <c r="D169" s="138" t="s">
        <v>775</v>
      </c>
    </row>
    <row r="170" spans="1:4" x14ac:dyDescent="0.25">
      <c r="A170" s="138" t="s">
        <v>776</v>
      </c>
      <c r="B170" s="138" t="s">
        <v>776</v>
      </c>
      <c r="C170" s="138" t="s">
        <v>776</v>
      </c>
      <c r="D170" s="138" t="s">
        <v>776</v>
      </c>
    </row>
    <row r="171" spans="1:4" x14ac:dyDescent="0.25">
      <c r="A171" s="138" t="s">
        <v>777</v>
      </c>
      <c r="B171" s="138" t="s">
        <v>778</v>
      </c>
      <c r="C171" s="138" t="s">
        <v>779</v>
      </c>
      <c r="D171" s="138" t="s">
        <v>777</v>
      </c>
    </row>
    <row r="172" spans="1:4" x14ac:dyDescent="0.25">
      <c r="A172" s="138" t="s">
        <v>780</v>
      </c>
      <c r="B172" s="138" t="s">
        <v>780</v>
      </c>
      <c r="C172" s="138" t="s">
        <v>780</v>
      </c>
      <c r="D172" s="138" t="s">
        <v>780</v>
      </c>
    </row>
    <row r="173" spans="1:4" x14ac:dyDescent="0.25">
      <c r="A173" s="138" t="s">
        <v>781</v>
      </c>
      <c r="B173" s="138" t="s">
        <v>781</v>
      </c>
      <c r="C173" s="138" t="s">
        <v>781</v>
      </c>
      <c r="D173" s="138" t="s">
        <v>781</v>
      </c>
    </row>
    <row r="174" spans="1:4" x14ac:dyDescent="0.25">
      <c r="A174" s="138" t="s">
        <v>782</v>
      </c>
      <c r="B174" s="138" t="s">
        <v>782</v>
      </c>
      <c r="C174" s="138" t="s">
        <v>782</v>
      </c>
      <c r="D174" s="138" t="s">
        <v>782</v>
      </c>
    </row>
    <row r="175" spans="1:4" x14ac:dyDescent="0.25">
      <c r="A175" s="138" t="s">
        <v>783</v>
      </c>
      <c r="B175" s="138" t="s">
        <v>783</v>
      </c>
      <c r="C175" s="138" t="s">
        <v>783</v>
      </c>
      <c r="D175" s="138" t="s">
        <v>783</v>
      </c>
    </row>
    <row r="176" spans="1:4" x14ac:dyDescent="0.25">
      <c r="A176" s="138" t="s">
        <v>784</v>
      </c>
      <c r="B176" s="138" t="s">
        <v>784</v>
      </c>
      <c r="C176" s="138" t="s">
        <v>784</v>
      </c>
      <c r="D176" s="138" t="s">
        <v>784</v>
      </c>
    </row>
    <row r="177" spans="1:4" x14ac:dyDescent="0.25">
      <c r="A177" s="138" t="s">
        <v>785</v>
      </c>
      <c r="B177" s="138" t="s">
        <v>786</v>
      </c>
      <c r="C177" s="138" t="s">
        <v>787</v>
      </c>
      <c r="D177" s="138" t="s">
        <v>788</v>
      </c>
    </row>
    <row r="178" spans="1:4" x14ac:dyDescent="0.25">
      <c r="A178" s="138" t="s">
        <v>789</v>
      </c>
      <c r="B178" s="138" t="s">
        <v>789</v>
      </c>
      <c r="C178" s="138" t="s">
        <v>789</v>
      </c>
      <c r="D178" s="138"/>
    </row>
    <row r="179" spans="1:4" x14ac:dyDescent="0.25">
      <c r="A179" s="138" t="s">
        <v>790</v>
      </c>
      <c r="B179" s="138" t="s">
        <v>790</v>
      </c>
      <c r="C179" s="138" t="s">
        <v>790</v>
      </c>
      <c r="D179" s="138"/>
    </row>
    <row r="180" spans="1:4" x14ac:dyDescent="0.25">
      <c r="A180" s="138" t="s">
        <v>691</v>
      </c>
      <c r="B180" s="138" t="s">
        <v>791</v>
      </c>
      <c r="C180" s="138" t="s">
        <v>792</v>
      </c>
      <c r="D180" s="138" t="s">
        <v>691</v>
      </c>
    </row>
    <row r="181" spans="1:4" x14ac:dyDescent="0.25">
      <c r="A181" s="138" t="s">
        <v>699</v>
      </c>
      <c r="B181" s="138" t="s">
        <v>697</v>
      </c>
      <c r="C181" s="138" t="s">
        <v>698</v>
      </c>
      <c r="D181" s="138" t="s">
        <v>699</v>
      </c>
    </row>
    <row r="182" spans="1:4" x14ac:dyDescent="0.25">
      <c r="A182" s="138" t="s">
        <v>670</v>
      </c>
      <c r="B182" s="138" t="s">
        <v>668</v>
      </c>
      <c r="C182" s="138" t="s">
        <v>669</v>
      </c>
      <c r="D182" s="138" t="s">
        <v>670</v>
      </c>
    </row>
    <row r="183" spans="1:4" x14ac:dyDescent="0.25">
      <c r="A183" s="138" t="s">
        <v>793</v>
      </c>
      <c r="B183" s="138" t="s">
        <v>794</v>
      </c>
      <c r="C183" s="138" t="s">
        <v>795</v>
      </c>
      <c r="D183" s="138" t="s">
        <v>793</v>
      </c>
    </row>
    <row r="184" spans="1:4" x14ac:dyDescent="0.25">
      <c r="A184" s="138" t="s">
        <v>703</v>
      </c>
      <c r="B184" s="138" t="s">
        <v>796</v>
      </c>
      <c r="C184" s="138" t="s">
        <v>797</v>
      </c>
      <c r="D184" s="138" t="s">
        <v>703</v>
      </c>
    </row>
    <row r="185" spans="1:4" x14ac:dyDescent="0.25">
      <c r="A185" s="138" t="s">
        <v>798</v>
      </c>
      <c r="B185" s="138" t="s">
        <v>799</v>
      </c>
      <c r="C185" s="138" t="s">
        <v>800</v>
      </c>
      <c r="D185" s="138"/>
    </row>
    <row r="186" spans="1:4" x14ac:dyDescent="0.25">
      <c r="A186" s="138" t="s">
        <v>801</v>
      </c>
      <c r="B186" s="138" t="s">
        <v>801</v>
      </c>
      <c r="C186" s="138" t="s">
        <v>801</v>
      </c>
      <c r="D186" s="138" t="s">
        <v>801</v>
      </c>
    </row>
    <row r="187" spans="1:4" x14ac:dyDescent="0.25">
      <c r="A187" s="138" t="s">
        <v>802</v>
      </c>
      <c r="B187" s="138" t="s">
        <v>802</v>
      </c>
      <c r="C187" s="138" t="s">
        <v>803</v>
      </c>
      <c r="D187" s="138"/>
    </row>
    <row r="188" spans="1:4" x14ac:dyDescent="0.25">
      <c r="A188" s="138" t="s">
        <v>804</v>
      </c>
      <c r="B188" s="138" t="s">
        <v>804</v>
      </c>
      <c r="C188" s="138" t="s">
        <v>804</v>
      </c>
      <c r="D188" s="138" t="s">
        <v>804</v>
      </c>
    </row>
    <row r="189" spans="1:4" x14ac:dyDescent="0.25">
      <c r="A189" s="138" t="s">
        <v>805</v>
      </c>
      <c r="B189" s="138" t="s">
        <v>806</v>
      </c>
      <c r="C189" s="138" t="s">
        <v>807</v>
      </c>
      <c r="D189" s="138" t="s">
        <v>808</v>
      </c>
    </row>
    <row r="190" spans="1:4" x14ac:dyDescent="0.25">
      <c r="A190" s="138" t="s">
        <v>809</v>
      </c>
      <c r="B190" s="138" t="s">
        <v>810</v>
      </c>
      <c r="C190" s="138" t="s">
        <v>811</v>
      </c>
      <c r="D190" s="138"/>
    </row>
    <row r="191" spans="1:4" x14ac:dyDescent="0.25">
      <c r="A191" s="138" t="s">
        <v>812</v>
      </c>
      <c r="B191" s="138" t="s">
        <v>813</v>
      </c>
      <c r="C191" s="138" t="s">
        <v>814</v>
      </c>
      <c r="D191" s="138" t="s">
        <v>815</v>
      </c>
    </row>
    <row r="192" spans="1:4" x14ac:dyDescent="0.25">
      <c r="A192" s="138" t="s">
        <v>816</v>
      </c>
      <c r="B192" s="138" t="s">
        <v>817</v>
      </c>
      <c r="C192" s="138" t="s">
        <v>818</v>
      </c>
      <c r="D192" s="138" t="s">
        <v>819</v>
      </c>
    </row>
    <row r="193" spans="1:4" x14ac:dyDescent="0.25">
      <c r="A193" s="136" t="s">
        <v>820</v>
      </c>
      <c r="D193" s="136" t="s">
        <v>821</v>
      </c>
    </row>
    <row r="194" spans="1:4" ht="135" x14ac:dyDescent="0.25">
      <c r="A194" s="137" t="s">
        <v>822</v>
      </c>
      <c r="D194" s="137" t="s">
        <v>823</v>
      </c>
    </row>
  </sheetData>
  <dataConsolidate/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F88"/>
  <sheetViews>
    <sheetView showGridLines="0" workbookViewId="0"/>
  </sheetViews>
  <sheetFormatPr baseColWidth="10" defaultRowHeight="11.25" x14ac:dyDescent="0.2"/>
  <cols>
    <col min="1" max="1" width="15" style="76" customWidth="1"/>
    <col min="2" max="2" width="9.5703125" style="76" customWidth="1"/>
    <col min="3" max="3" width="6.7109375" style="76" customWidth="1"/>
    <col min="4" max="7" width="7.28515625" style="76" customWidth="1"/>
    <col min="8" max="8" width="9.85546875" style="76" customWidth="1"/>
    <col min="9" max="9" width="16.5703125" style="76" customWidth="1"/>
    <col min="10" max="16384" width="11.42578125" style="76"/>
  </cols>
  <sheetData>
    <row r="1" spans="1:4" x14ac:dyDescent="0.2">
      <c r="A1" s="75"/>
    </row>
    <row r="4" spans="1:4" x14ac:dyDescent="0.2">
      <c r="A4" s="77" t="s">
        <v>53</v>
      </c>
    </row>
    <row r="5" spans="1:4" x14ac:dyDescent="0.2">
      <c r="A5" s="76" t="s">
        <v>54</v>
      </c>
      <c r="B5" s="78" t="s">
        <v>355</v>
      </c>
    </row>
    <row r="6" spans="1:4" x14ac:dyDescent="0.2">
      <c r="A6" s="76" t="s">
        <v>55</v>
      </c>
      <c r="B6" s="78">
        <v>3</v>
      </c>
    </row>
    <row r="7" spans="1:4" x14ac:dyDescent="0.2">
      <c r="A7" s="76" t="s">
        <v>56</v>
      </c>
      <c r="B7" s="78" t="s">
        <v>57</v>
      </c>
    </row>
    <row r="8" spans="1:4" x14ac:dyDescent="0.2">
      <c r="A8" s="76" t="s">
        <v>58</v>
      </c>
    </row>
    <row r="9" spans="1:4" x14ac:dyDescent="0.2"/>
    <row r="10" spans="1:4" x14ac:dyDescent="0.2">
      <c r="A10" s="76" t="s">
        <v>59</v>
      </c>
      <c r="B10" s="76" t="s">
        <v>60</v>
      </c>
      <c r="C10" s="76" t="s">
        <v>61</v>
      </c>
      <c r="D10" s="76" t="s">
        <v>62</v>
      </c>
    </row>
    <row r="11" spans="1:4" x14ac:dyDescent="0.2">
      <c r="A11" s="76" t="s">
        <v>63</v>
      </c>
      <c r="B11" s="76" t="s">
        <v>64</v>
      </c>
      <c r="C11" s="76" t="s">
        <v>65</v>
      </c>
      <c r="D11" s="76" t="s">
        <v>66</v>
      </c>
    </row>
    <row r="12" spans="1:4" x14ac:dyDescent="0.2">
      <c r="A12" s="76" t="s">
        <v>67</v>
      </c>
      <c r="B12" s="76" t="s">
        <v>68</v>
      </c>
      <c r="C12" s="76" t="s">
        <v>69</v>
      </c>
      <c r="D12" s="76" t="s">
        <v>70</v>
      </c>
    </row>
    <row r="13" spans="1:4" x14ac:dyDescent="0.2">
      <c r="A13" s="76" t="s">
        <v>71</v>
      </c>
      <c r="B13" s="76" t="s">
        <v>72</v>
      </c>
      <c r="C13" s="76" t="s">
        <v>73</v>
      </c>
      <c r="D13" s="76" t="s">
        <v>74</v>
      </c>
    </row>
    <row r="14" spans="1:4" x14ac:dyDescent="0.2">
      <c r="A14" s="76" t="s">
        <v>75</v>
      </c>
      <c r="B14" s="76" t="s">
        <v>76</v>
      </c>
      <c r="C14" s="76" t="s">
        <v>77</v>
      </c>
      <c r="D14" s="76" t="s">
        <v>78</v>
      </c>
    </row>
    <row r="15" spans="1:4" x14ac:dyDescent="0.2">
      <c r="A15" s="76" t="s">
        <v>79</v>
      </c>
      <c r="B15" s="76" t="s">
        <v>80</v>
      </c>
      <c r="C15" s="76" t="s">
        <v>81</v>
      </c>
      <c r="D15" s="76" t="s">
        <v>82</v>
      </c>
    </row>
    <row r="16" spans="1:4" x14ac:dyDescent="0.2">
      <c r="A16" s="76" t="s">
        <v>83</v>
      </c>
      <c r="B16" s="76" t="s">
        <v>84</v>
      </c>
      <c r="C16" s="76" t="s">
        <v>85</v>
      </c>
      <c r="D16" s="76" t="s">
        <v>86</v>
      </c>
    </row>
    <row r="17" spans="1:6" x14ac:dyDescent="0.2">
      <c r="A17" s="76" t="s">
        <v>87</v>
      </c>
      <c r="B17" s="76" t="s">
        <v>88</v>
      </c>
      <c r="C17" s="76" t="s">
        <v>89</v>
      </c>
      <c r="D17" s="76" t="s">
        <v>90</v>
      </c>
    </row>
    <row r="18" spans="1:6" x14ac:dyDescent="0.2">
      <c r="A18" s="76" t="s">
        <v>91</v>
      </c>
      <c r="B18" s="76" t="s">
        <v>91</v>
      </c>
      <c r="C18" s="76" t="s">
        <v>91</v>
      </c>
      <c r="D18" s="76" t="s">
        <v>91</v>
      </c>
    </row>
    <row r="19" spans="1:6" x14ac:dyDescent="0.2">
      <c r="A19" s="76" t="s">
        <v>92</v>
      </c>
      <c r="B19" s="76" t="s">
        <v>93</v>
      </c>
      <c r="C19" s="76" t="s">
        <v>94</v>
      </c>
      <c r="D19" s="76" t="s">
        <v>95</v>
      </c>
    </row>
    <row r="20" spans="1:6" x14ac:dyDescent="0.2">
      <c r="A20" s="76" t="s">
        <v>96</v>
      </c>
      <c r="B20" s="76" t="s">
        <v>97</v>
      </c>
      <c r="C20" s="76" t="s">
        <v>98</v>
      </c>
      <c r="D20" s="76" t="s">
        <v>99</v>
      </c>
    </row>
    <row r="21" spans="1:6" x14ac:dyDescent="0.2">
      <c r="A21" s="76" t="s">
        <v>100</v>
      </c>
      <c r="B21" s="76" t="s">
        <v>101</v>
      </c>
      <c r="C21" s="76" t="s">
        <v>89</v>
      </c>
      <c r="D21" s="76" t="s">
        <v>102</v>
      </c>
    </row>
    <row r="22" spans="1:6" x14ac:dyDescent="0.2">
      <c r="A22" s="76" t="s">
        <v>103</v>
      </c>
      <c r="B22" s="76" t="s">
        <v>104</v>
      </c>
      <c r="C22" s="76" t="s">
        <v>105</v>
      </c>
      <c r="D22" s="76" t="s">
        <v>106</v>
      </c>
    </row>
    <row r="23" spans="1:6" x14ac:dyDescent="0.2">
      <c r="A23" s="76" t="s">
        <v>107</v>
      </c>
      <c r="B23" s="76" t="s">
        <v>108</v>
      </c>
      <c r="C23" s="76" t="s">
        <v>109</v>
      </c>
      <c r="D23" s="76" t="s">
        <v>110</v>
      </c>
    </row>
    <row r="24" spans="1:6" x14ac:dyDescent="0.2">
      <c r="A24" s="76" t="s">
        <v>111</v>
      </c>
      <c r="B24" s="76" t="s">
        <v>112</v>
      </c>
      <c r="C24" s="76" t="s">
        <v>113</v>
      </c>
      <c r="D24" s="76" t="s">
        <v>114</v>
      </c>
    </row>
    <row r="25" spans="1:6" x14ac:dyDescent="0.2">
      <c r="A25" s="76" t="s">
        <v>115</v>
      </c>
      <c r="B25" s="76" t="s">
        <v>116</v>
      </c>
      <c r="C25" s="76" t="s">
        <v>117</v>
      </c>
      <c r="D25" s="76" t="s">
        <v>118</v>
      </c>
    </row>
    <row r="26" spans="1:6" x14ac:dyDescent="0.2">
      <c r="A26" s="76" t="s">
        <v>119</v>
      </c>
      <c r="B26" s="76" t="s">
        <v>120</v>
      </c>
      <c r="C26" s="76" t="s">
        <v>121</v>
      </c>
      <c r="D26" s="76" t="s">
        <v>122</v>
      </c>
    </row>
    <row r="27" spans="1:6" x14ac:dyDescent="0.2">
      <c r="A27" s="76" t="s">
        <v>123</v>
      </c>
      <c r="B27" s="76" t="s">
        <v>124</v>
      </c>
      <c r="C27" s="76" t="s">
        <v>125</v>
      </c>
      <c r="D27" s="76" t="s">
        <v>126</v>
      </c>
      <c r="F27" s="76" t="s">
        <v>126</v>
      </c>
    </row>
    <row r="28" spans="1:6" x14ac:dyDescent="0.2">
      <c r="A28" s="76" t="s">
        <v>127</v>
      </c>
      <c r="B28" s="76" t="s">
        <v>128</v>
      </c>
      <c r="C28" s="76" t="s">
        <v>129</v>
      </c>
      <c r="D28" s="76" t="s">
        <v>130</v>
      </c>
    </row>
    <row r="29" spans="1:6" x14ac:dyDescent="0.2">
      <c r="A29" s="76" t="s">
        <v>131</v>
      </c>
      <c r="B29" s="76" t="s">
        <v>132</v>
      </c>
      <c r="C29" s="76" t="s">
        <v>133</v>
      </c>
      <c r="D29" s="76" t="s">
        <v>134</v>
      </c>
    </row>
    <row r="30" spans="1:6" x14ac:dyDescent="0.2">
      <c r="A30" s="76" t="s">
        <v>135</v>
      </c>
      <c r="B30" s="76" t="s">
        <v>136</v>
      </c>
      <c r="C30" s="76" t="s">
        <v>137</v>
      </c>
      <c r="D30" s="76" t="s">
        <v>138</v>
      </c>
    </row>
    <row r="31" spans="1:6" x14ac:dyDescent="0.2">
      <c r="A31" s="76" t="s">
        <v>139</v>
      </c>
      <c r="B31" s="76" t="s">
        <v>140</v>
      </c>
      <c r="C31" s="76" t="s">
        <v>141</v>
      </c>
      <c r="D31" s="76" t="s">
        <v>142</v>
      </c>
    </row>
    <row r="32" spans="1:6" x14ac:dyDescent="0.2">
      <c r="A32" s="76" t="s">
        <v>143</v>
      </c>
      <c r="B32" s="76" t="s">
        <v>144</v>
      </c>
      <c r="C32" s="76" t="s">
        <v>145</v>
      </c>
      <c r="D32" s="76" t="s">
        <v>146</v>
      </c>
    </row>
    <row r="33" spans="1:5" x14ac:dyDescent="0.2">
      <c r="A33" s="76" t="s">
        <v>147</v>
      </c>
      <c r="B33" s="76" t="s">
        <v>80</v>
      </c>
      <c r="C33" s="76" t="s">
        <v>81</v>
      </c>
      <c r="D33" s="76" t="s">
        <v>148</v>
      </c>
    </row>
    <row r="34" spans="1:5" x14ac:dyDescent="0.2">
      <c r="A34" s="76" t="s">
        <v>149</v>
      </c>
      <c r="B34" s="76" t="s">
        <v>150</v>
      </c>
      <c r="C34" s="76" t="s">
        <v>151</v>
      </c>
      <c r="D34" s="76" t="s">
        <v>152</v>
      </c>
    </row>
    <row r="35" spans="1:5" x14ac:dyDescent="0.2">
      <c r="A35" s="76" t="s">
        <v>153</v>
      </c>
      <c r="B35" s="76" t="s">
        <v>154</v>
      </c>
      <c r="C35" s="76" t="s">
        <v>155</v>
      </c>
      <c r="D35" s="76" t="s">
        <v>156</v>
      </c>
    </row>
    <row r="36" spans="1:5" x14ac:dyDescent="0.2">
      <c r="A36" s="76" t="s">
        <v>157</v>
      </c>
      <c r="B36" s="76" t="s">
        <v>157</v>
      </c>
      <c r="C36" s="76" t="s">
        <v>157</v>
      </c>
      <c r="D36" s="76" t="s">
        <v>157</v>
      </c>
    </row>
    <row r="37" spans="1:5" x14ac:dyDescent="0.2">
      <c r="A37" s="76" t="s">
        <v>158</v>
      </c>
      <c r="B37" s="76" t="s">
        <v>159</v>
      </c>
      <c r="C37" s="76" t="s">
        <v>160</v>
      </c>
      <c r="D37" s="76" t="s">
        <v>161</v>
      </c>
    </row>
    <row r="38" spans="1:5" x14ac:dyDescent="0.2">
      <c r="A38" s="76" t="s">
        <v>162</v>
      </c>
      <c r="B38" s="76" t="s">
        <v>163</v>
      </c>
      <c r="C38" s="76" t="s">
        <v>164</v>
      </c>
      <c r="D38" s="76" t="s">
        <v>165</v>
      </c>
    </row>
    <row r="39" spans="1:5" x14ac:dyDescent="0.2">
      <c r="A39" s="76" t="s">
        <v>166</v>
      </c>
      <c r="B39" s="76" t="s">
        <v>167</v>
      </c>
      <c r="C39" s="76" t="s">
        <v>168</v>
      </c>
      <c r="D39" s="76" t="s">
        <v>169</v>
      </c>
    </row>
    <row r="40" spans="1:5" x14ac:dyDescent="0.2">
      <c r="A40" s="76" t="s">
        <v>170</v>
      </c>
      <c r="B40" s="76" t="s">
        <v>171</v>
      </c>
      <c r="D40" s="76" t="s">
        <v>172</v>
      </c>
    </row>
    <row r="41" spans="1:5" x14ac:dyDescent="0.2">
      <c r="A41" s="76" t="s">
        <v>173</v>
      </c>
      <c r="B41" s="76" t="s">
        <v>174</v>
      </c>
      <c r="C41" s="76" t="s">
        <v>175</v>
      </c>
      <c r="D41" s="76" t="s">
        <v>176</v>
      </c>
    </row>
    <row r="42" spans="1:5" x14ac:dyDescent="0.2">
      <c r="A42" s="76" t="s">
        <v>177</v>
      </c>
      <c r="B42" s="76" t="s">
        <v>178</v>
      </c>
      <c r="C42" s="76" t="s">
        <v>179</v>
      </c>
      <c r="D42" s="76" t="s">
        <v>180</v>
      </c>
    </row>
    <row r="43" spans="1:5" x14ac:dyDescent="0.2">
      <c r="A43" s="76" t="s">
        <v>181</v>
      </c>
      <c r="B43" s="76" t="s">
        <v>182</v>
      </c>
      <c r="C43" s="76" t="s">
        <v>183</v>
      </c>
      <c r="D43" s="76" t="s">
        <v>184</v>
      </c>
    </row>
    <row r="44" spans="1:5" x14ac:dyDescent="0.2">
      <c r="A44" s="76" t="s">
        <v>185</v>
      </c>
      <c r="B44" s="76" t="s">
        <v>186</v>
      </c>
      <c r="C44" s="76" t="s">
        <v>187</v>
      </c>
      <c r="D44" s="76" t="s">
        <v>188</v>
      </c>
    </row>
    <row r="45" spans="1:5" x14ac:dyDescent="0.2">
      <c r="A45" s="76" t="s">
        <v>189</v>
      </c>
      <c r="B45" s="76" t="s">
        <v>167</v>
      </c>
      <c r="C45" s="76" t="s">
        <v>168</v>
      </c>
      <c r="D45" s="76" t="s">
        <v>169</v>
      </c>
    </row>
    <row r="46" spans="1:5" x14ac:dyDescent="0.2">
      <c r="A46" s="76" t="s">
        <v>190</v>
      </c>
      <c r="B46" s="76" t="s">
        <v>191</v>
      </c>
      <c r="C46" s="76" t="s">
        <v>192</v>
      </c>
      <c r="D46" s="76" t="s">
        <v>193</v>
      </c>
    </row>
    <row r="47" spans="1:5" x14ac:dyDescent="0.2">
      <c r="A47" s="76" t="s">
        <v>194</v>
      </c>
      <c r="B47" s="76" t="s">
        <v>195</v>
      </c>
      <c r="C47" s="76" t="s">
        <v>196</v>
      </c>
      <c r="D47" s="76" t="s">
        <v>197</v>
      </c>
    </row>
    <row r="48" spans="1:5" x14ac:dyDescent="0.2">
      <c r="A48" s="76" t="s">
        <v>198</v>
      </c>
      <c r="B48" s="76" t="s">
        <v>199</v>
      </c>
      <c r="C48" s="76" t="s">
        <v>200</v>
      </c>
      <c r="D48" s="76" t="s">
        <v>201</v>
      </c>
      <c r="E48" s="76" t="s">
        <v>202</v>
      </c>
    </row>
    <row r="49" spans="1:4" x14ac:dyDescent="0.2">
      <c r="A49" s="76" t="s">
        <v>203</v>
      </c>
      <c r="B49" s="76" t="s">
        <v>204</v>
      </c>
      <c r="C49" s="76" t="s">
        <v>205</v>
      </c>
      <c r="D49" s="76" t="s">
        <v>206</v>
      </c>
    </row>
    <row r="50" spans="1:4" x14ac:dyDescent="0.2">
      <c r="A50" s="76" t="s">
        <v>207</v>
      </c>
      <c r="B50" s="76" t="s">
        <v>208</v>
      </c>
      <c r="C50" s="76" t="s">
        <v>209</v>
      </c>
      <c r="D50" s="76" t="s">
        <v>210</v>
      </c>
    </row>
    <row r="51" spans="1:4" x14ac:dyDescent="0.2">
      <c r="A51" s="76" t="s">
        <v>211</v>
      </c>
      <c r="B51" s="76" t="s">
        <v>212</v>
      </c>
      <c r="C51" s="76" t="s">
        <v>213</v>
      </c>
      <c r="D51" s="76" t="s">
        <v>214</v>
      </c>
    </row>
    <row r="52" spans="1:4" x14ac:dyDescent="0.2">
      <c r="A52" s="76" t="s">
        <v>215</v>
      </c>
      <c r="B52" s="76" t="s">
        <v>216</v>
      </c>
      <c r="C52" s="76" t="s">
        <v>217</v>
      </c>
      <c r="D52" s="76" t="s">
        <v>218</v>
      </c>
    </row>
    <row r="53" spans="1:4" x14ac:dyDescent="0.2">
      <c r="A53" s="76" t="s">
        <v>219</v>
      </c>
      <c r="B53" s="76" t="s">
        <v>220</v>
      </c>
      <c r="C53" s="76" t="s">
        <v>221</v>
      </c>
      <c r="D53" s="76" t="s">
        <v>222</v>
      </c>
    </row>
    <row r="54" spans="1:4" x14ac:dyDescent="0.2">
      <c r="A54" s="76" t="s">
        <v>198</v>
      </c>
      <c r="B54" s="76" t="s">
        <v>223</v>
      </c>
      <c r="D54" s="76" t="s">
        <v>201</v>
      </c>
    </row>
    <row r="55" spans="1:4" ht="15" x14ac:dyDescent="0.25">
      <c r="A55" s="76" t="s">
        <v>226</v>
      </c>
      <c r="B55" t="s">
        <v>439</v>
      </c>
      <c r="C55" t="s">
        <v>440</v>
      </c>
      <c r="D55" s="76" t="s">
        <v>224</v>
      </c>
    </row>
    <row r="56" spans="1:4" ht="15" x14ac:dyDescent="0.25">
      <c r="A56" s="76" t="s">
        <v>227</v>
      </c>
      <c r="B56" t="s">
        <v>441</v>
      </c>
      <c r="C56" t="s">
        <v>442</v>
      </c>
      <c r="D56" s="76" t="s">
        <v>357</v>
      </c>
    </row>
    <row r="57" spans="1:4" ht="15" x14ac:dyDescent="0.25">
      <c r="A57" s="76" t="s">
        <v>229</v>
      </c>
      <c r="B57" t="s">
        <v>443</v>
      </c>
      <c r="C57" t="s">
        <v>444</v>
      </c>
      <c r="D57" s="76" t="s">
        <v>228</v>
      </c>
    </row>
    <row r="58" spans="1:4" ht="15" x14ac:dyDescent="0.25">
      <c r="A58" s="76" t="s">
        <v>231</v>
      </c>
      <c r="B58" t="s">
        <v>445</v>
      </c>
      <c r="C58" t="s">
        <v>446</v>
      </c>
      <c r="D58" s="76" t="s">
        <v>230</v>
      </c>
    </row>
    <row r="59" spans="1:4" ht="15" x14ac:dyDescent="0.25">
      <c r="A59" s="76" t="s">
        <v>233</v>
      </c>
      <c r="B59" t="s">
        <v>447</v>
      </c>
      <c r="C59" t="s">
        <v>448</v>
      </c>
      <c r="D59" s="76" t="s">
        <v>232</v>
      </c>
    </row>
    <row r="60" spans="1:4" ht="15" x14ac:dyDescent="0.25">
      <c r="A60" s="76" t="s">
        <v>235</v>
      </c>
      <c r="B60" t="s">
        <v>449</v>
      </c>
      <c r="C60" t="s">
        <v>450</v>
      </c>
      <c r="D60" s="76" t="s">
        <v>234</v>
      </c>
    </row>
    <row r="61" spans="1:4" ht="15" x14ac:dyDescent="0.25">
      <c r="A61" s="76" t="s">
        <v>236</v>
      </c>
      <c r="B61" t="s">
        <v>451</v>
      </c>
      <c r="C61" t="s">
        <v>452</v>
      </c>
      <c r="D61" s="76" t="s">
        <v>237</v>
      </c>
    </row>
    <row r="62" spans="1:4" ht="15" x14ac:dyDescent="0.25">
      <c r="A62" s="76" t="s">
        <v>239</v>
      </c>
      <c r="B62" t="s">
        <v>453</v>
      </c>
      <c r="C62" t="s">
        <v>454</v>
      </c>
      <c r="D62" s="76" t="s">
        <v>238</v>
      </c>
    </row>
    <row r="63" spans="1:4" ht="15" x14ac:dyDescent="0.25">
      <c r="A63" s="76" t="s">
        <v>240</v>
      </c>
      <c r="B63" t="s">
        <v>455</v>
      </c>
      <c r="C63" t="s">
        <v>456</v>
      </c>
      <c r="D63" s="76" t="s">
        <v>241</v>
      </c>
    </row>
    <row r="64" spans="1:4" ht="15" x14ac:dyDescent="0.25">
      <c r="A64" s="76" t="s">
        <v>242</v>
      </c>
      <c r="B64" t="s">
        <v>457</v>
      </c>
      <c r="C64" t="s">
        <v>458</v>
      </c>
      <c r="D64" s="76" t="s">
        <v>243</v>
      </c>
    </row>
    <row r="65" spans="1:4" ht="15" x14ac:dyDescent="0.25">
      <c r="A65" s="76" t="s">
        <v>244</v>
      </c>
      <c r="B65" t="s">
        <v>459</v>
      </c>
      <c r="C65" t="s">
        <v>460</v>
      </c>
      <c r="D65" s="76" t="s">
        <v>245</v>
      </c>
    </row>
    <row r="66" spans="1:4" ht="15" x14ac:dyDescent="0.25">
      <c r="A66" s="76" t="s">
        <v>246</v>
      </c>
      <c r="B66" t="s">
        <v>461</v>
      </c>
      <c r="C66" t="s">
        <v>462</v>
      </c>
      <c r="D66" s="76" t="s">
        <v>247</v>
      </c>
    </row>
    <row r="67" spans="1:4" ht="15" x14ac:dyDescent="0.25">
      <c r="A67" s="76" t="s">
        <v>248</v>
      </c>
      <c r="B67" t="s">
        <v>463</v>
      </c>
      <c r="C67" t="s">
        <v>464</v>
      </c>
      <c r="D67" s="76" t="s">
        <v>249</v>
      </c>
    </row>
    <row r="68" spans="1:4" ht="15" x14ac:dyDescent="0.25">
      <c r="A68" s="76" t="s">
        <v>250</v>
      </c>
      <c r="B68" t="s">
        <v>465</v>
      </c>
      <c r="C68" t="s">
        <v>466</v>
      </c>
      <c r="D68" s="76" t="s">
        <v>251</v>
      </c>
    </row>
    <row r="69" spans="1:4" ht="15" x14ac:dyDescent="0.25">
      <c r="A69" s="76" t="s">
        <v>252</v>
      </c>
      <c r="B69" t="s">
        <v>467</v>
      </c>
      <c r="C69" t="s">
        <v>468</v>
      </c>
      <c r="D69" s="76" t="s">
        <v>253</v>
      </c>
    </row>
    <row r="70" spans="1:4" ht="15" x14ac:dyDescent="0.25">
      <c r="A70" s="76" t="s">
        <v>225</v>
      </c>
      <c r="B70" t="s">
        <v>225</v>
      </c>
      <c r="C70" t="s">
        <v>225</v>
      </c>
    </row>
    <row r="71" spans="1:4" ht="15" x14ac:dyDescent="0.25">
      <c r="A71" s="76" t="s">
        <v>254</v>
      </c>
      <c r="B71" t="s">
        <v>469</v>
      </c>
      <c r="C71" t="s">
        <v>470</v>
      </c>
      <c r="D71" s="76" t="s">
        <v>51</v>
      </c>
    </row>
    <row r="72" spans="1:4" ht="15" x14ac:dyDescent="0.25">
      <c r="A72" s="76" t="s">
        <v>255</v>
      </c>
      <c r="B72" t="s">
        <v>471</v>
      </c>
      <c r="C72" t="s">
        <v>472</v>
      </c>
      <c r="D72" s="76" t="s">
        <v>50</v>
      </c>
    </row>
    <row r="73" spans="1:4" ht="15" x14ac:dyDescent="0.25">
      <c r="A73" s="76" t="s">
        <v>256</v>
      </c>
      <c r="B73" t="s">
        <v>256</v>
      </c>
      <c r="C73" t="s">
        <v>256</v>
      </c>
    </row>
    <row r="74" spans="1:4" ht="15" x14ac:dyDescent="0.25">
      <c r="A74" s="76" t="s">
        <v>257</v>
      </c>
      <c r="B74" t="s">
        <v>473</v>
      </c>
      <c r="C74" t="s">
        <v>474</v>
      </c>
      <c r="D74" s="76" t="s">
        <v>262</v>
      </c>
    </row>
    <row r="75" spans="1:4" ht="15" x14ac:dyDescent="0.25">
      <c r="A75" s="76" t="s">
        <v>258</v>
      </c>
      <c r="B75" t="s">
        <v>475</v>
      </c>
      <c r="C75" t="s">
        <v>476</v>
      </c>
    </row>
    <row r="76" spans="1:4" ht="15" x14ac:dyDescent="0.25">
      <c r="A76" s="76" t="s">
        <v>259</v>
      </c>
      <c r="B76" t="s">
        <v>477</v>
      </c>
      <c r="C76" t="s">
        <v>478</v>
      </c>
      <c r="D76" s="76" t="s">
        <v>263</v>
      </c>
    </row>
    <row r="77" spans="1:4" ht="15" x14ac:dyDescent="0.25">
      <c r="A77" s="76" t="s">
        <v>260</v>
      </c>
      <c r="B77" t="s">
        <v>479</v>
      </c>
      <c r="C77" t="s">
        <v>480</v>
      </c>
      <c r="D77" s="76" t="s">
        <v>264</v>
      </c>
    </row>
    <row r="78" spans="1:4" ht="15" x14ac:dyDescent="0.25">
      <c r="A78" s="76" t="s">
        <v>261</v>
      </c>
      <c r="B78" t="s">
        <v>481</v>
      </c>
      <c r="C78" t="s">
        <v>265</v>
      </c>
      <c r="D78" s="76" t="s">
        <v>265</v>
      </c>
    </row>
    <row r="79" spans="1:4" ht="15" x14ac:dyDescent="0.25">
      <c r="A79" s="76" t="s">
        <v>266</v>
      </c>
      <c r="B79" t="s">
        <v>482</v>
      </c>
      <c r="C79" t="s">
        <v>483</v>
      </c>
      <c r="D79" s="76" t="s">
        <v>267</v>
      </c>
    </row>
    <row r="80" spans="1:4" ht="15" x14ac:dyDescent="0.25">
      <c r="A80" s="76" t="s">
        <v>269</v>
      </c>
      <c r="B80" t="s">
        <v>484</v>
      </c>
      <c r="C80" t="s">
        <v>269</v>
      </c>
    </row>
    <row r="81" spans="1:4" ht="15" x14ac:dyDescent="0.25">
      <c r="A81" s="76" t="s">
        <v>270</v>
      </c>
      <c r="B81" t="s">
        <v>485</v>
      </c>
      <c r="C81" t="s">
        <v>486</v>
      </c>
      <c r="D81" s="76" t="s">
        <v>271</v>
      </c>
    </row>
    <row r="82" spans="1:4" ht="15" x14ac:dyDescent="0.25">
      <c r="A82" s="76" t="s">
        <v>272</v>
      </c>
      <c r="B82" t="s">
        <v>487</v>
      </c>
      <c r="C82" t="s">
        <v>488</v>
      </c>
      <c r="D82" s="76" t="s">
        <v>274</v>
      </c>
    </row>
    <row r="83" spans="1:4" ht="15" x14ac:dyDescent="0.25">
      <c r="A83" s="76" t="s">
        <v>273</v>
      </c>
      <c r="B83" t="s">
        <v>489</v>
      </c>
      <c r="C83" t="s">
        <v>490</v>
      </c>
      <c r="D83" s="76" t="s">
        <v>275</v>
      </c>
    </row>
    <row r="84" spans="1:4" ht="15" x14ac:dyDescent="0.25">
      <c r="A84" s="76" t="s">
        <v>276</v>
      </c>
      <c r="B84" t="s">
        <v>491</v>
      </c>
      <c r="C84" t="s">
        <v>276</v>
      </c>
      <c r="D84" s="76" t="s">
        <v>278</v>
      </c>
    </row>
    <row r="85" spans="1:4" ht="15" x14ac:dyDescent="0.25">
      <c r="A85" s="76" t="s">
        <v>277</v>
      </c>
      <c r="B85" t="s">
        <v>492</v>
      </c>
      <c r="C85" t="s">
        <v>277</v>
      </c>
      <c r="D85" s="76" t="s">
        <v>279</v>
      </c>
    </row>
    <row r="86" spans="1:4" ht="15" x14ac:dyDescent="0.25">
      <c r="A86" s="76" t="s">
        <v>353</v>
      </c>
      <c r="B86" t="s">
        <v>493</v>
      </c>
      <c r="C86" t="s">
        <v>494</v>
      </c>
      <c r="D86" s="76" t="s">
        <v>354</v>
      </c>
    </row>
    <row r="87" spans="1:4" ht="15" x14ac:dyDescent="0.25">
      <c r="A87" s="76" t="s">
        <v>356</v>
      </c>
      <c r="B87" t="s">
        <v>495</v>
      </c>
      <c r="C87" t="s">
        <v>496</v>
      </c>
    </row>
    <row r="88" spans="1:4" ht="15" x14ac:dyDescent="0.25">
      <c r="A88" s="76" t="s">
        <v>433</v>
      </c>
      <c r="B88" t="s">
        <v>497</v>
      </c>
      <c r="C88" t="s">
        <v>498</v>
      </c>
      <c r="D88" s="76" t="s">
        <v>434</v>
      </c>
    </row>
  </sheetData>
  <dataConsolidate link="1"/>
  <pageMargins left="0.78740157499999996" right="0.78740157499999996" top="0.984251969" bottom="0.984251969" header="0.4921259845" footer="0.4921259845"/>
  <pageSetup paperSize="9" orientation="portrait" horizontalDpi="203" verticalDpi="196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Uebersicht1"/>
  <dimension ref="A1:N25"/>
  <sheetViews>
    <sheetView zoomScaleNormal="100" workbookViewId="0"/>
  </sheetViews>
  <sheetFormatPr baseColWidth="10" defaultRowHeight="11.25" x14ac:dyDescent="0.2"/>
  <cols>
    <col min="1" max="1" width="4.42578125" style="76" customWidth="1"/>
    <col min="2" max="2" width="10.42578125" style="76" customWidth="1"/>
    <col min="3" max="4" width="10.7109375" style="76" customWidth="1"/>
    <col min="5" max="7" width="17" style="76" customWidth="1"/>
    <col min="8" max="14" width="7.140625" style="76" customWidth="1"/>
    <col min="15" max="15" width="8.85546875" style="76" customWidth="1"/>
    <col min="16" max="16384" width="11.42578125" style="76"/>
  </cols>
  <sheetData>
    <row r="1" spans="1:14" ht="21.75" customHeight="1" x14ac:dyDescent="0.25">
      <c r="A1" s="79"/>
      <c r="B1" s="79"/>
      <c r="C1" s="79"/>
      <c r="D1" s="79"/>
      <c r="E1" s="79"/>
      <c r="F1" s="80" t="s">
        <v>358</v>
      </c>
      <c r="G1" s="81"/>
      <c r="H1" s="79"/>
      <c r="I1" s="79"/>
      <c r="J1" s="79"/>
      <c r="K1" s="79"/>
      <c r="L1" s="79"/>
      <c r="M1" s="79"/>
      <c r="N1" s="79"/>
    </row>
    <row r="2" spans="1:14" ht="20.25" x14ac:dyDescent="0.3">
      <c r="A2" s="219" t="s">
        <v>385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</row>
    <row r="3" spans="1:14" ht="12.75" x14ac:dyDescent="0.2">
      <c r="A3" s="220" t="s">
        <v>360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</row>
    <row r="4" spans="1:14" s="79" customFormat="1" ht="12.75" x14ac:dyDescent="0.2"/>
    <row r="5" spans="1:14" s="82" customFormat="1" ht="27" customHeight="1" x14ac:dyDescent="0.25">
      <c r="C5" s="83" t="s">
        <v>18</v>
      </c>
      <c r="D5" s="84"/>
      <c r="G5" s="84"/>
      <c r="H5" s="84"/>
      <c r="I5" s="84"/>
      <c r="J5" s="84"/>
      <c r="K5" s="84"/>
      <c r="L5" s="84"/>
      <c r="M5" s="84"/>
      <c r="N5" s="85"/>
    </row>
    <row r="6" spans="1:14" s="82" customFormat="1" ht="15.75" customHeight="1" x14ac:dyDescent="0.25">
      <c r="C6" s="83" t="s">
        <v>362</v>
      </c>
      <c r="D6" s="84"/>
      <c r="G6" s="86"/>
      <c r="H6" s="86"/>
      <c r="I6" s="86"/>
      <c r="J6" s="86"/>
      <c r="K6" s="86"/>
      <c r="L6" s="86"/>
      <c r="M6" s="86"/>
      <c r="N6" s="87"/>
    </row>
    <row r="7" spans="1:14" s="82" customFormat="1" ht="15.75" customHeight="1" x14ac:dyDescent="0.25">
      <c r="C7" s="83" t="s">
        <v>363</v>
      </c>
      <c r="D7" s="86"/>
      <c r="G7" s="86"/>
      <c r="H7" s="86"/>
      <c r="I7" s="86"/>
      <c r="J7" s="86"/>
      <c r="K7" s="86"/>
      <c r="L7" s="86"/>
      <c r="M7" s="86"/>
      <c r="N7" s="87"/>
    </row>
    <row r="8" spans="1:14" s="86" customFormat="1" ht="12.75" x14ac:dyDescent="0.25">
      <c r="C8" s="83" t="s">
        <v>49</v>
      </c>
    </row>
    <row r="9" spans="1:14" s="86" customFormat="1" ht="12.75" x14ac:dyDescent="0.25">
      <c r="G9" s="88"/>
      <c r="H9" s="88"/>
      <c r="I9" s="88"/>
      <c r="J9" s="88"/>
      <c r="K9" s="88"/>
      <c r="L9" s="88"/>
      <c r="M9" s="88"/>
      <c r="N9" s="89"/>
    </row>
    <row r="10" spans="1:14" s="86" customFormat="1" ht="12.75" x14ac:dyDescent="0.25">
      <c r="G10" s="88"/>
      <c r="H10" s="88"/>
      <c r="I10" s="88"/>
      <c r="J10" s="88"/>
      <c r="K10" s="88"/>
      <c r="L10" s="88"/>
      <c r="M10" s="88"/>
      <c r="N10" s="89"/>
    </row>
    <row r="11" spans="1:14" s="86" customFormat="1" ht="12.75" x14ac:dyDescent="0.25">
      <c r="C11" s="83"/>
    </row>
    <row r="12" spans="1:14" s="86" customFormat="1" ht="12.75" x14ac:dyDescent="0.25">
      <c r="C12" s="83"/>
      <c r="J12" s="83"/>
      <c r="K12" s="90"/>
      <c r="L12" s="90"/>
      <c r="M12" s="90"/>
      <c r="N12" s="91"/>
    </row>
    <row r="13" spans="1:14" s="86" customFormat="1" ht="12.75" x14ac:dyDescent="0.25"/>
    <row r="14" spans="1:14" s="86" customFormat="1" ht="12.75" x14ac:dyDescent="0.25">
      <c r="C14" s="83" t="s">
        <v>365</v>
      </c>
      <c r="D14" s="90"/>
      <c r="G14" s="90"/>
      <c r="H14" s="90" t="s">
        <v>23</v>
      </c>
      <c r="I14" s="221"/>
      <c r="J14" s="221"/>
      <c r="L14" s="92" t="s">
        <v>39</v>
      </c>
      <c r="M14" s="90"/>
      <c r="N14" s="91"/>
    </row>
    <row r="15" spans="1:14" s="86" customFormat="1" ht="12.75" x14ac:dyDescent="0.25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</row>
    <row r="16" spans="1:14" ht="15.75" x14ac:dyDescent="0.2">
      <c r="A16" s="94" t="s">
        <v>367</v>
      </c>
      <c r="B16" s="79"/>
      <c r="C16" s="79"/>
      <c r="D16" s="79"/>
      <c r="E16" s="79"/>
      <c r="F16" s="119" t="str">
        <f>F1</f>
        <v>Prüfbericht:</v>
      </c>
      <c r="G16" s="129" t="str">
        <f>IF(G1&lt;&gt;"",G1,"")</f>
        <v/>
      </c>
      <c r="H16" s="95" t="s">
        <v>398</v>
      </c>
      <c r="I16" s="126"/>
      <c r="J16" s="126"/>
      <c r="K16" s="96"/>
      <c r="L16" s="96"/>
      <c r="M16" s="97" t="s">
        <v>368</v>
      </c>
      <c r="N16" s="98">
        <v>170</v>
      </c>
    </row>
    <row r="17" spans="1:14" ht="15.75" x14ac:dyDescent="0.2">
      <c r="A17" s="79"/>
      <c r="B17" s="79"/>
      <c r="C17" s="79"/>
      <c r="D17" s="79"/>
      <c r="E17" s="79"/>
      <c r="F17" s="79"/>
      <c r="G17" s="79"/>
      <c r="H17" s="99"/>
      <c r="I17" s="100"/>
      <c r="J17" s="100"/>
      <c r="K17" s="100"/>
      <c r="L17" s="100"/>
      <c r="M17" s="101" t="s">
        <v>369</v>
      </c>
      <c r="N17" s="102">
        <v>2.5</v>
      </c>
    </row>
    <row r="18" spans="1:14" ht="12.75" x14ac:dyDescent="0.2">
      <c r="A18" s="222" t="s">
        <v>370</v>
      </c>
      <c r="B18" s="222"/>
      <c r="C18" s="222"/>
      <c r="D18" s="222"/>
      <c r="E18" s="222"/>
      <c r="F18" s="222"/>
      <c r="G18" s="222"/>
      <c r="H18" s="223" t="s">
        <v>397</v>
      </c>
      <c r="I18" s="224"/>
      <c r="J18" s="224"/>
      <c r="K18" s="224"/>
      <c r="L18" s="224"/>
      <c r="M18" s="224"/>
      <c r="N18" s="225"/>
    </row>
    <row r="19" spans="1:14" s="104" customFormat="1" ht="25.5" customHeight="1" x14ac:dyDescent="0.25">
      <c r="A19" s="103"/>
      <c r="B19" s="103"/>
      <c r="C19" s="216" t="s">
        <v>389</v>
      </c>
      <c r="D19" s="217"/>
      <c r="E19" s="103"/>
      <c r="F19" s="103"/>
      <c r="G19" s="103"/>
      <c r="H19" s="218" t="s">
        <v>0</v>
      </c>
      <c r="I19" s="217"/>
      <c r="J19" s="218" t="s">
        <v>5</v>
      </c>
      <c r="K19" s="217"/>
      <c r="L19" s="218" t="s">
        <v>371</v>
      </c>
      <c r="M19" s="217"/>
      <c r="N19" s="103"/>
    </row>
    <row r="20" spans="1:14" ht="20.25" customHeight="1" x14ac:dyDescent="0.2">
      <c r="A20" s="214" t="s">
        <v>9</v>
      </c>
      <c r="B20" s="214" t="s">
        <v>372</v>
      </c>
      <c r="C20" s="215" t="s">
        <v>373</v>
      </c>
      <c r="D20" s="215" t="s">
        <v>374</v>
      </c>
      <c r="E20" s="214" t="s">
        <v>375</v>
      </c>
      <c r="F20" s="214" t="s">
        <v>376</v>
      </c>
      <c r="G20" s="214" t="s">
        <v>377</v>
      </c>
      <c r="H20" s="215" t="s">
        <v>396</v>
      </c>
      <c r="I20" s="106" t="s">
        <v>395</v>
      </c>
      <c r="J20" s="215" t="s">
        <v>378</v>
      </c>
      <c r="K20" s="106" t="s">
        <v>395</v>
      </c>
      <c r="L20" s="215" t="s">
        <v>379</v>
      </c>
      <c r="M20" s="105" t="s">
        <v>395</v>
      </c>
      <c r="N20" s="215" t="s">
        <v>380</v>
      </c>
    </row>
    <row r="21" spans="1:14" ht="20.25" customHeight="1" x14ac:dyDescent="0.2">
      <c r="A21" s="214"/>
      <c r="B21" s="214"/>
      <c r="C21" s="215"/>
      <c r="D21" s="215"/>
      <c r="E21" s="214"/>
      <c r="F21" s="214"/>
      <c r="G21" s="214"/>
      <c r="H21" s="215"/>
      <c r="I21" s="106" t="s">
        <v>396</v>
      </c>
      <c r="J21" s="215"/>
      <c r="K21" s="106" t="s">
        <v>378</v>
      </c>
      <c r="L21" s="215"/>
      <c r="M21" s="105" t="s">
        <v>379</v>
      </c>
      <c r="N21" s="215"/>
    </row>
    <row r="22" spans="1:14" ht="12.75" x14ac:dyDescent="0.2">
      <c r="A22" s="107"/>
      <c r="B22" s="107"/>
      <c r="C22" s="107" t="s">
        <v>381</v>
      </c>
      <c r="D22" s="107" t="s">
        <v>381</v>
      </c>
      <c r="E22" s="107"/>
      <c r="F22" s="107"/>
      <c r="G22" s="107"/>
      <c r="H22" s="107" t="s">
        <v>382</v>
      </c>
      <c r="I22" s="108">
        <f>0.6*K22</f>
        <v>102</v>
      </c>
      <c r="J22" s="107" t="s">
        <v>382</v>
      </c>
      <c r="K22" s="108">
        <f>u_SollEv2</f>
        <v>170</v>
      </c>
      <c r="L22" s="107"/>
      <c r="M22" s="109">
        <f>u_SollEv2Ev1</f>
        <v>2.5</v>
      </c>
      <c r="N22" s="109"/>
    </row>
    <row r="23" spans="1:14" ht="12.75" x14ac:dyDescent="0.2">
      <c r="A23" s="110"/>
      <c r="B23" s="110"/>
      <c r="C23" s="111"/>
      <c r="D23" s="111"/>
      <c r="E23" s="110"/>
      <c r="F23" s="110"/>
      <c r="G23" s="110"/>
      <c r="H23" s="112"/>
      <c r="I23" s="110"/>
      <c r="J23" s="112"/>
      <c r="K23" s="110"/>
      <c r="L23" s="120"/>
      <c r="M23" s="110"/>
      <c r="N23" s="113"/>
    </row>
    <row r="24" spans="1:14" ht="12.75" x14ac:dyDescent="0.2">
      <c r="A24" s="113">
        <v>1</v>
      </c>
      <c r="B24" s="114"/>
      <c r="C24" s="113"/>
      <c r="D24" s="113"/>
      <c r="E24" s="113"/>
      <c r="F24" s="113"/>
      <c r="G24" s="113"/>
      <c r="H24" s="116"/>
      <c r="I24" s="115"/>
      <c r="J24" s="116"/>
      <c r="K24" s="115"/>
      <c r="L24" s="121"/>
      <c r="M24" s="115"/>
      <c r="N24" s="117"/>
    </row>
    <row r="25" spans="1:14" ht="12.75" x14ac:dyDescent="0.2">
      <c r="A25" s="107"/>
      <c r="B25" s="107"/>
      <c r="C25" s="107"/>
      <c r="D25" s="107"/>
      <c r="E25" s="107"/>
      <c r="F25" s="107"/>
      <c r="G25" s="107"/>
      <c r="H25" s="118"/>
      <c r="I25" s="107"/>
      <c r="J25" s="118"/>
      <c r="K25" s="107"/>
      <c r="L25" s="122"/>
      <c r="M25" s="107"/>
      <c r="N25" s="107"/>
    </row>
  </sheetData>
  <dataConsolidate/>
  <mergeCells count="20">
    <mergeCell ref="C19:D19"/>
    <mergeCell ref="H19:I19"/>
    <mergeCell ref="J19:K19"/>
    <mergeCell ref="L19:M19"/>
    <mergeCell ref="A2:N2"/>
    <mergeCell ref="A3:N3"/>
    <mergeCell ref="I14:J14"/>
    <mergeCell ref="A18:G18"/>
    <mergeCell ref="H18:N18"/>
    <mergeCell ref="B20:B21"/>
    <mergeCell ref="N20:N21"/>
    <mergeCell ref="A20:A21"/>
    <mergeCell ref="C20:C21"/>
    <mergeCell ref="D20:D21"/>
    <mergeCell ref="E20:E21"/>
    <mergeCell ref="F20:F21"/>
    <mergeCell ref="G20:G21"/>
    <mergeCell ref="H20:H21"/>
    <mergeCell ref="J20:J21"/>
    <mergeCell ref="L20:L21"/>
  </mergeCell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30" r:id="rId4" name="Button 138">
              <controlPr defaultSize="0" print="0" autoFill="0" autoPict="0" macro="[0]!UebersichtErzeugen">
                <anchor moveWithCells="1">
                  <from>
                    <xdr:col>9</xdr:col>
                    <xdr:colOff>323850</xdr:colOff>
                    <xdr:row>1</xdr:row>
                    <xdr:rowOff>38100</xdr:rowOff>
                  </from>
                  <to>
                    <xdr:col>13</xdr:col>
                    <xdr:colOff>323850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8" r:id="rId5" name="Button 356">
              <controlPr defaultSize="0" print="0" autoFill="0" autoPict="0" macro="[0]!ClearTable">
                <anchor moveWithCells="1">
                  <from>
                    <xdr:col>9</xdr:col>
                    <xdr:colOff>323850</xdr:colOff>
                    <xdr:row>2</xdr:row>
                    <xdr:rowOff>28575</xdr:rowOff>
                  </from>
                  <to>
                    <xdr:col>13</xdr:col>
                    <xdr:colOff>323850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69" r:id="rId6" name="Button 377">
              <controlPr defaultSize="0" print="0" autoFill="0" autoPict="0" macro="[0]!PrintAll">
                <anchor moveWithCells="1">
                  <from>
                    <xdr:col>9</xdr:col>
                    <xdr:colOff>323850</xdr:colOff>
                    <xdr:row>4</xdr:row>
                    <xdr:rowOff>0</xdr:rowOff>
                  </from>
                  <to>
                    <xdr:col>13</xdr:col>
                    <xdr:colOff>323850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93" r:id="rId7" name="Button 401">
              <controlPr defaultSize="0" print="0" autoFill="0" autoPict="0" macro="[0]!KarteLesen">
                <anchor moveWithCells="1">
                  <from>
                    <xdr:col>9</xdr:col>
                    <xdr:colOff>333375</xdr:colOff>
                    <xdr:row>0</xdr:row>
                    <xdr:rowOff>28575</xdr:rowOff>
                  </from>
                  <to>
                    <xdr:col>13</xdr:col>
                    <xdr:colOff>333375</xdr:colOff>
                    <xdr:row>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Karte1"/>
  <dimension ref="A1:N9"/>
  <sheetViews>
    <sheetView zoomScaleNormal="100" workbookViewId="0"/>
  </sheetViews>
  <sheetFormatPr baseColWidth="10" defaultRowHeight="11.25" x14ac:dyDescent="0.2"/>
  <cols>
    <col min="1" max="1" width="3" style="76" customWidth="1"/>
    <col min="2" max="2" width="10.42578125" style="76" customWidth="1"/>
    <col min="3" max="4" width="10.7109375" style="76" customWidth="1"/>
    <col min="5" max="7" width="17" style="76" customWidth="1"/>
    <col min="8" max="14" width="7.140625" style="76" customWidth="1"/>
    <col min="15" max="15" width="8.85546875" style="76" customWidth="1"/>
    <col min="16" max="16384" width="11.42578125" style="76"/>
  </cols>
  <sheetData>
    <row r="1" spans="1:14" ht="12.75" x14ac:dyDescent="0.2">
      <c r="A1" s="123"/>
      <c r="B1" s="123"/>
      <c r="C1" s="123"/>
      <c r="D1" s="123"/>
      <c r="E1" s="123"/>
      <c r="F1" s="131" t="str">
        <f>Übersicht!$F$1</f>
        <v>Prüfbericht:</v>
      </c>
      <c r="G1" s="130" t="str">
        <f>IF(Übersicht!$G$1&lt;&gt;"",Übersicht!$G$1,"")</f>
        <v/>
      </c>
      <c r="H1" s="124"/>
      <c r="I1" s="123"/>
      <c r="J1" s="124"/>
      <c r="K1" s="123"/>
      <c r="L1" s="125"/>
      <c r="M1" s="123"/>
      <c r="N1" s="123"/>
    </row>
    <row r="2" spans="1:14" ht="12.75" x14ac:dyDescent="0.2">
      <c r="A2" s="123"/>
      <c r="B2" s="123"/>
      <c r="C2" s="123"/>
      <c r="D2" s="123"/>
      <c r="E2" s="123"/>
      <c r="F2" s="123"/>
      <c r="G2" s="123"/>
      <c r="H2" s="124"/>
      <c r="I2" s="123"/>
      <c r="J2" s="124"/>
      <c r="K2" s="123"/>
      <c r="L2" s="125"/>
      <c r="M2" s="123"/>
      <c r="N2" s="123"/>
    </row>
    <row r="3" spans="1:14" ht="12.75" x14ac:dyDescent="0.2">
      <c r="A3" s="79" t="s">
        <v>383</v>
      </c>
      <c r="B3" s="79"/>
      <c r="C3" s="79"/>
      <c r="D3" s="79"/>
      <c r="E3" s="79"/>
      <c r="F3" s="79"/>
      <c r="G3" s="79" t="s">
        <v>384</v>
      </c>
      <c r="H3" s="79"/>
      <c r="I3" s="79"/>
      <c r="J3" s="79"/>
      <c r="K3" s="79"/>
      <c r="L3" s="79"/>
      <c r="M3" s="79"/>
      <c r="N3" s="79"/>
    </row>
    <row r="4" spans="1:14" ht="12.75" x14ac:dyDescent="0.2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</row>
    <row r="5" spans="1:14" ht="12.75" x14ac:dyDescent="0.2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119"/>
      <c r="M5" s="79"/>
      <c r="N5" s="79"/>
    </row>
    <row r="6" spans="1:14" ht="12.75" x14ac:dyDescent="0.2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119"/>
      <c r="M6" s="79"/>
      <c r="N6" s="79"/>
    </row>
    <row r="7" spans="1:14" ht="12.75" x14ac:dyDescent="0.2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2.75" x14ac:dyDescent="0.2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2.75" x14ac:dyDescent="0.2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</sheetData>
  <dataConsolidate/>
  <printOptions horizontalCentered="1"/>
  <pageMargins left="0.39370078740157483" right="0.39370078740157483" top="0.59055118110236227" bottom="0.59055118110236227" header="0.31496062992125984" footer="0.31496062992125984"/>
  <pageSetup paperSize="9" orientation="landscape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Button 1">
              <controlPr defaultSize="0" print="0" autoFill="0" autoPict="0" macro="[0]!DrawUebersicht">
                <anchor moveWithCells="1">
                  <from>
                    <xdr:col>10</xdr:col>
                    <xdr:colOff>9525</xdr:colOff>
                    <xdr:row>0</xdr:row>
                    <xdr:rowOff>104775</xdr:rowOff>
                  </from>
                  <to>
                    <xdr:col>13</xdr:col>
                    <xdr:colOff>295275</xdr:colOff>
                    <xdr:row>2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E19EC-7E16-48C5-A8AF-D81AF865D77B}">
  <sheetPr codeName="Tabelle83">
    <pageSetUpPr fitToPage="1"/>
  </sheetPr>
  <dimension ref="A1:AD96"/>
  <sheetViews>
    <sheetView tabSelected="1" zoomScale="115" zoomScaleNormal="115" workbookViewId="0"/>
  </sheetViews>
  <sheetFormatPr baseColWidth="10" defaultRowHeight="11.25" x14ac:dyDescent="0.2"/>
  <cols>
    <col min="1" max="1" width="4.7109375" style="7" customWidth="1"/>
    <col min="2" max="41" width="8.7109375" style="7" customWidth="1"/>
    <col min="42" max="16384" width="11.42578125" style="7"/>
  </cols>
  <sheetData>
    <row r="1" spans="1:13" ht="11.25" customHeight="1" x14ac:dyDescent="0.2">
      <c r="A1" s="32"/>
      <c r="B1" s="33"/>
      <c r="C1" s="33"/>
      <c r="D1" s="33"/>
      <c r="E1" s="33"/>
      <c r="F1" s="34"/>
      <c r="G1" s="33"/>
      <c r="H1" s="33"/>
      <c r="I1" s="33"/>
      <c r="J1" s="33"/>
      <c r="K1" s="35"/>
    </row>
    <row r="2" spans="1:13" ht="11.25" customHeight="1" x14ac:dyDescent="0.2">
      <c r="A2" s="36"/>
      <c r="F2" s="6"/>
      <c r="G2" s="140" t="s">
        <v>13</v>
      </c>
      <c r="H2" s="141"/>
      <c r="I2" s="142"/>
      <c r="J2" s="142"/>
      <c r="K2" s="143"/>
    </row>
    <row r="3" spans="1:13" ht="11.25" customHeight="1" x14ac:dyDescent="0.2">
      <c r="A3" s="36"/>
      <c r="F3" s="6"/>
      <c r="G3" s="140" t="s">
        <v>14</v>
      </c>
      <c r="H3" s="141"/>
      <c r="I3" s="142"/>
      <c r="J3" s="142"/>
      <c r="K3" s="143"/>
    </row>
    <row r="4" spans="1:13" ht="11.25" customHeight="1" x14ac:dyDescent="0.2">
      <c r="A4" s="36"/>
      <c r="F4" s="6"/>
      <c r="G4" s="140" t="s">
        <v>15</v>
      </c>
      <c r="H4" s="141"/>
      <c r="I4" s="142"/>
      <c r="J4" s="142"/>
      <c r="K4" s="143"/>
    </row>
    <row r="5" spans="1:13" ht="11.25" customHeight="1" thickBot="1" x14ac:dyDescent="0.25">
      <c r="A5" s="38"/>
      <c r="B5" s="39"/>
      <c r="C5" s="39"/>
      <c r="D5" s="39"/>
      <c r="E5" s="39"/>
      <c r="F5" s="40"/>
      <c r="G5" s="39"/>
      <c r="H5" s="39"/>
      <c r="I5" s="39"/>
      <c r="J5" s="39"/>
      <c r="K5" s="41"/>
    </row>
    <row r="6" spans="1:13" ht="15" customHeight="1" x14ac:dyDescent="0.25">
      <c r="A6" s="144" t="str">
        <f>CONCATENATE("Plattendruckversuch DIN 18134-",TEXT(J16,"0"))</f>
        <v>Plattendruckversuch DIN 18134-300</v>
      </c>
      <c r="B6" s="145"/>
      <c r="C6" s="145"/>
      <c r="D6" s="145"/>
      <c r="E6" s="145"/>
      <c r="F6" s="145"/>
      <c r="G6" s="145"/>
      <c r="H6" s="145"/>
      <c r="I6" s="145"/>
      <c r="J6" s="145"/>
      <c r="K6" s="146"/>
    </row>
    <row r="7" spans="1:13" ht="27.75" customHeight="1" thickBot="1" x14ac:dyDescent="0.25">
      <c r="A7" s="147" t="s">
        <v>16</v>
      </c>
      <c r="B7" s="148"/>
      <c r="C7" s="148"/>
      <c r="D7" s="148"/>
      <c r="E7" s="148"/>
      <c r="F7" s="148"/>
      <c r="G7" s="148"/>
      <c r="H7" s="148"/>
      <c r="I7" s="148"/>
      <c r="J7" s="148"/>
      <c r="K7" s="149"/>
    </row>
    <row r="8" spans="1:13" ht="11.25" customHeight="1" x14ac:dyDescent="0.2">
      <c r="A8" s="150" t="s">
        <v>17</v>
      </c>
      <c r="B8" s="151"/>
      <c r="C8" s="156"/>
      <c r="D8" s="157"/>
      <c r="E8" s="157"/>
      <c r="F8" s="157"/>
      <c r="G8" s="158"/>
      <c r="H8" s="165" t="s">
        <v>24</v>
      </c>
      <c r="I8" s="166"/>
      <c r="J8" s="167"/>
      <c r="K8" s="168"/>
    </row>
    <row r="9" spans="1:13" ht="11.25" customHeight="1" x14ac:dyDescent="0.2">
      <c r="A9" s="152"/>
      <c r="B9" s="153"/>
      <c r="C9" s="159"/>
      <c r="D9" s="160"/>
      <c r="E9" s="160"/>
      <c r="F9" s="160"/>
      <c r="G9" s="161"/>
      <c r="H9" s="169" t="s">
        <v>25</v>
      </c>
      <c r="I9" s="170"/>
      <c r="J9" s="171"/>
      <c r="K9" s="172"/>
    </row>
    <row r="10" spans="1:13" ht="11.25" customHeight="1" x14ac:dyDescent="0.2">
      <c r="A10" s="154"/>
      <c r="B10" s="155"/>
      <c r="C10" s="162"/>
      <c r="D10" s="163"/>
      <c r="E10" s="163"/>
      <c r="F10" s="163"/>
      <c r="G10" s="164"/>
      <c r="H10" s="169" t="s">
        <v>26</v>
      </c>
      <c r="I10" s="170"/>
      <c r="J10" s="173"/>
      <c r="K10" s="172"/>
    </row>
    <row r="11" spans="1:13" ht="11.25" customHeight="1" x14ac:dyDescent="0.2">
      <c r="A11" s="174" t="s">
        <v>18</v>
      </c>
      <c r="B11" s="175"/>
      <c r="C11" s="176"/>
      <c r="D11" s="177"/>
      <c r="E11" s="177"/>
      <c r="F11" s="177"/>
      <c r="G11" s="178"/>
      <c r="H11" s="179"/>
      <c r="I11" s="180"/>
      <c r="J11" s="180"/>
      <c r="K11" s="181"/>
    </row>
    <row r="12" spans="1:13" ht="11.25" customHeight="1" x14ac:dyDescent="0.2">
      <c r="A12" s="152"/>
      <c r="B12" s="153"/>
      <c r="C12" s="159"/>
      <c r="D12" s="160"/>
      <c r="E12" s="160"/>
      <c r="F12" s="160"/>
      <c r="G12" s="161"/>
      <c r="H12" s="169" t="s">
        <v>31</v>
      </c>
      <c r="I12" s="170"/>
      <c r="J12" s="182"/>
      <c r="K12" s="183"/>
      <c r="M12" s="5"/>
    </row>
    <row r="13" spans="1:13" ht="11.25" customHeight="1" x14ac:dyDescent="0.2">
      <c r="A13" s="154"/>
      <c r="B13" s="155"/>
      <c r="C13" s="162"/>
      <c r="D13" s="163"/>
      <c r="E13" s="163"/>
      <c r="F13" s="163"/>
      <c r="G13" s="164"/>
      <c r="H13" s="169" t="s">
        <v>27</v>
      </c>
      <c r="I13" s="170"/>
      <c r="J13" s="184"/>
      <c r="K13" s="185"/>
    </row>
    <row r="14" spans="1:13" ht="11.25" customHeight="1" x14ac:dyDescent="0.2">
      <c r="A14" s="186" t="s">
        <v>32</v>
      </c>
      <c r="B14" s="170"/>
      <c r="C14" s="180"/>
      <c r="D14" s="180"/>
      <c r="E14" s="180"/>
      <c r="F14" s="180"/>
      <c r="G14" s="181"/>
      <c r="H14" s="169" t="s">
        <v>28</v>
      </c>
      <c r="I14" s="170"/>
      <c r="J14" s="187"/>
      <c r="K14" s="172"/>
    </row>
    <row r="15" spans="1:13" ht="11.25" customHeight="1" x14ac:dyDescent="0.2">
      <c r="A15" s="186" t="s">
        <v>19</v>
      </c>
      <c r="B15" s="170"/>
      <c r="C15" s="180"/>
      <c r="D15" s="180"/>
      <c r="E15" s="180"/>
      <c r="F15" s="180"/>
      <c r="G15" s="181"/>
      <c r="H15" s="179"/>
      <c r="I15" s="180"/>
      <c r="J15" s="173"/>
      <c r="K15" s="172"/>
    </row>
    <row r="16" spans="1:13" ht="11.25" customHeight="1" x14ac:dyDescent="0.2">
      <c r="A16" s="186" t="s">
        <v>20</v>
      </c>
      <c r="B16" s="170"/>
      <c r="C16" s="180"/>
      <c r="D16" s="180"/>
      <c r="E16" s="180"/>
      <c r="F16" s="180"/>
      <c r="G16" s="181"/>
      <c r="H16" s="169" t="s">
        <v>29</v>
      </c>
      <c r="I16" s="170"/>
      <c r="J16" s="182">
        <v>300</v>
      </c>
      <c r="K16" s="183"/>
    </row>
    <row r="17" spans="1:30" ht="11.25" customHeight="1" thickBot="1" x14ac:dyDescent="0.25">
      <c r="A17" s="186" t="s">
        <v>21</v>
      </c>
      <c r="B17" s="170"/>
      <c r="C17" s="180"/>
      <c r="D17" s="180"/>
      <c r="E17" s="180"/>
      <c r="F17" s="180"/>
      <c r="G17" s="181"/>
      <c r="H17" s="188" t="s">
        <v>30</v>
      </c>
      <c r="I17" s="189"/>
      <c r="J17" s="190"/>
      <c r="K17" s="191"/>
    </row>
    <row r="18" spans="1:30" ht="11.25" customHeight="1" x14ac:dyDescent="0.2">
      <c r="A18" s="186" t="s">
        <v>22</v>
      </c>
      <c r="B18" s="170"/>
      <c r="C18" s="180"/>
      <c r="D18" s="180"/>
      <c r="E18" s="180"/>
      <c r="F18" s="180"/>
      <c r="G18" s="181"/>
      <c r="H18" s="42" t="s">
        <v>46</v>
      </c>
      <c r="I18" s="43" t="s">
        <v>43</v>
      </c>
      <c r="J18" s="43" t="s">
        <v>44</v>
      </c>
      <c r="K18" s="44" t="s">
        <v>45</v>
      </c>
    </row>
    <row r="19" spans="1:30" ht="11.25" customHeight="1" x14ac:dyDescent="0.2">
      <c r="A19" s="174" t="s">
        <v>49</v>
      </c>
      <c r="B19" s="175"/>
      <c r="C19" s="194"/>
      <c r="D19" s="195"/>
      <c r="E19" s="195"/>
      <c r="F19" s="195"/>
      <c r="G19" s="196"/>
      <c r="H19" s="45" t="s">
        <v>436</v>
      </c>
      <c r="I19" s="46" t="str">
        <f t="array" ref="I19:I22">PolynomPlateLoad(B27:B35,C27:C35,J16)</f>
        <v/>
      </c>
      <c r="J19" s="46" t="str">
        <f t="array" ref="J19:J21">PolynomPlateLoad(F26:F35,G26:G35,J16)</f>
        <v/>
      </c>
      <c r="K19" s="47" t="str">
        <f t="array" ref="K19:K21">PolynomPlateLoad(J26:J35,K26:K35,J16)</f>
        <v/>
      </c>
    </row>
    <row r="20" spans="1:30" ht="11.25" customHeight="1" x14ac:dyDescent="0.2">
      <c r="A20" s="152"/>
      <c r="B20" s="153"/>
      <c r="C20" s="197"/>
      <c r="D20" s="198"/>
      <c r="E20" s="198"/>
      <c r="F20" s="198"/>
      <c r="G20" s="199"/>
      <c r="H20" s="45" t="s">
        <v>41</v>
      </c>
      <c r="I20" s="134" t="str">
        <v/>
      </c>
      <c r="J20" s="134" t="str">
        <v/>
      </c>
      <c r="K20" s="135" t="str">
        <v/>
      </c>
    </row>
    <row r="21" spans="1:30" ht="11.25" customHeight="1" x14ac:dyDescent="0.2">
      <c r="A21" s="152"/>
      <c r="B21" s="153"/>
      <c r="C21" s="197"/>
      <c r="D21" s="198"/>
      <c r="E21" s="198"/>
      <c r="F21" s="198"/>
      <c r="G21" s="199"/>
      <c r="H21" s="133" t="s">
        <v>42</v>
      </c>
      <c r="I21" s="134" t="str">
        <v/>
      </c>
      <c r="J21" s="134" t="str">
        <v/>
      </c>
      <c r="K21" s="135" t="str">
        <v/>
      </c>
    </row>
    <row r="22" spans="1:30" ht="11.25" customHeight="1" thickBot="1" x14ac:dyDescent="0.25">
      <c r="A22" s="192"/>
      <c r="B22" s="193"/>
      <c r="C22" s="200"/>
      <c r="D22" s="201"/>
      <c r="E22" s="201"/>
      <c r="F22" s="201"/>
      <c r="G22" s="202"/>
      <c r="H22" s="48" t="s">
        <v>435</v>
      </c>
      <c r="I22" s="49" t="str">
        <v/>
      </c>
      <c r="J22" s="49"/>
      <c r="K22" s="50"/>
    </row>
    <row r="23" spans="1:30" x14ac:dyDescent="0.2">
      <c r="A23" s="20"/>
      <c r="B23" s="21" t="s">
        <v>0</v>
      </c>
      <c r="C23" s="22"/>
      <c r="D23" s="21" t="s">
        <v>1</v>
      </c>
      <c r="E23" s="22"/>
      <c r="F23" s="21" t="s">
        <v>5</v>
      </c>
      <c r="G23" s="22"/>
      <c r="H23" s="21" t="s">
        <v>7</v>
      </c>
      <c r="I23" s="22"/>
      <c r="J23" s="21" t="s">
        <v>6</v>
      </c>
      <c r="K23" s="23"/>
    </row>
    <row r="24" spans="1:30" ht="22.5" x14ac:dyDescent="0.2">
      <c r="A24" s="24" t="s">
        <v>8</v>
      </c>
      <c r="B24" s="1" t="s">
        <v>2</v>
      </c>
      <c r="C24" s="2" t="s">
        <v>3</v>
      </c>
      <c r="D24" s="1" t="s">
        <v>2</v>
      </c>
      <c r="E24" s="2" t="s">
        <v>3</v>
      </c>
      <c r="F24" s="1" t="s">
        <v>2</v>
      </c>
      <c r="G24" s="2" t="s">
        <v>3</v>
      </c>
      <c r="H24" s="1" t="s">
        <v>2</v>
      </c>
      <c r="I24" s="2" t="s">
        <v>3</v>
      </c>
      <c r="J24" s="1" t="s">
        <v>2</v>
      </c>
      <c r="K24" s="25" t="s">
        <v>3</v>
      </c>
      <c r="N24" s="203"/>
      <c r="O24" s="203"/>
      <c r="P24" s="203"/>
      <c r="Q24" s="203"/>
      <c r="R24" s="203"/>
      <c r="S24" s="203"/>
      <c r="T24" s="203"/>
      <c r="U24" s="203"/>
      <c r="V24" s="203"/>
      <c r="X24" s="203"/>
      <c r="Y24" s="203"/>
      <c r="Z24" s="203"/>
      <c r="AA24" s="203"/>
      <c r="AB24" s="203"/>
      <c r="AC24" s="203"/>
      <c r="AD24" s="203"/>
    </row>
    <row r="25" spans="1:30" x14ac:dyDescent="0.2">
      <c r="A25" s="26" t="s">
        <v>9</v>
      </c>
      <c r="B25" s="2" t="s">
        <v>12</v>
      </c>
      <c r="C25" s="2" t="s">
        <v>4</v>
      </c>
      <c r="D25" s="2" t="s">
        <v>12</v>
      </c>
      <c r="E25" s="2" t="s">
        <v>4</v>
      </c>
      <c r="F25" s="2" t="s">
        <v>12</v>
      </c>
      <c r="G25" s="2" t="s">
        <v>4</v>
      </c>
      <c r="H25" s="2" t="s">
        <v>12</v>
      </c>
      <c r="I25" s="2" t="s">
        <v>4</v>
      </c>
      <c r="J25" s="2" t="s">
        <v>12</v>
      </c>
      <c r="K25" s="25" t="s">
        <v>4</v>
      </c>
      <c r="N25" s="127"/>
      <c r="O25" s="127"/>
      <c r="P25" s="127"/>
      <c r="Q25" s="127"/>
      <c r="R25" s="127"/>
      <c r="S25" s="127"/>
      <c r="T25" s="127"/>
      <c r="U25" s="127"/>
      <c r="V25" s="127"/>
      <c r="X25" s="127"/>
      <c r="Y25" s="127"/>
      <c r="Z25" s="127"/>
      <c r="AA25" s="127"/>
      <c r="AB25" s="127"/>
      <c r="AC25" s="127"/>
      <c r="AD25" s="127"/>
    </row>
    <row r="26" spans="1:30" x14ac:dyDescent="0.2">
      <c r="A26" s="51">
        <v>0</v>
      </c>
      <c r="B26" s="52"/>
      <c r="C26" s="53"/>
      <c r="D26" s="54"/>
      <c r="E26" s="55"/>
      <c r="F26" s="52"/>
      <c r="G26" s="53"/>
      <c r="H26" s="54"/>
      <c r="I26" s="55"/>
      <c r="J26" s="52"/>
      <c r="K26" s="56"/>
      <c r="M26" s="4"/>
      <c r="Q26" s="3"/>
      <c r="R26" s="3"/>
      <c r="S26" s="3"/>
      <c r="T26" s="3"/>
      <c r="X26" s="3"/>
      <c r="Y26" s="3"/>
      <c r="Z26" s="3"/>
      <c r="AA26" s="3"/>
      <c r="AB26" s="3"/>
    </row>
    <row r="27" spans="1:30" x14ac:dyDescent="0.2">
      <c r="A27" s="57">
        <v>1</v>
      </c>
      <c r="B27" s="52"/>
      <c r="C27" s="53"/>
      <c r="D27" s="52"/>
      <c r="E27" s="53"/>
      <c r="F27" s="52"/>
      <c r="G27" s="53"/>
      <c r="H27" s="52"/>
      <c r="I27" s="53"/>
      <c r="J27" s="52"/>
      <c r="K27" s="56"/>
      <c r="M27" s="4"/>
      <c r="N27" s="3"/>
      <c r="O27" s="3"/>
      <c r="P27" s="3"/>
      <c r="Q27" s="3"/>
      <c r="R27" s="3"/>
      <c r="S27" s="3"/>
      <c r="T27" s="3"/>
      <c r="X27" s="3"/>
      <c r="Y27" s="3"/>
      <c r="Z27" s="3"/>
      <c r="AA27" s="3"/>
      <c r="AB27" s="3"/>
    </row>
    <row r="28" spans="1:30" x14ac:dyDescent="0.2">
      <c r="A28" s="57">
        <v>2</v>
      </c>
      <c r="B28" s="52"/>
      <c r="C28" s="53"/>
      <c r="D28" s="52"/>
      <c r="E28" s="53"/>
      <c r="F28" s="52"/>
      <c r="G28" s="53"/>
      <c r="H28" s="52"/>
      <c r="I28" s="53"/>
      <c r="J28" s="52"/>
      <c r="K28" s="56"/>
      <c r="M28" s="4"/>
      <c r="N28" s="3"/>
      <c r="O28" s="3"/>
      <c r="P28" s="3"/>
      <c r="Q28" s="3"/>
      <c r="R28" s="3"/>
      <c r="S28" s="3"/>
      <c r="T28" s="3"/>
      <c r="X28" s="3"/>
      <c r="Y28" s="3"/>
      <c r="Z28" s="3"/>
      <c r="AA28" s="3"/>
      <c r="AB28" s="3"/>
    </row>
    <row r="29" spans="1:30" x14ac:dyDescent="0.2">
      <c r="A29" s="57">
        <v>3</v>
      </c>
      <c r="B29" s="52"/>
      <c r="C29" s="53"/>
      <c r="D29" s="52"/>
      <c r="E29" s="53"/>
      <c r="F29" s="52"/>
      <c r="G29" s="53"/>
      <c r="H29" s="52"/>
      <c r="I29" s="53"/>
      <c r="J29" s="52"/>
      <c r="K29" s="56"/>
      <c r="M29" s="4"/>
      <c r="N29" s="3"/>
      <c r="O29" s="3"/>
      <c r="P29" s="3"/>
      <c r="Q29" s="3"/>
      <c r="R29" s="3"/>
      <c r="S29" s="3"/>
      <c r="T29" s="3"/>
      <c r="X29" s="3"/>
      <c r="Y29" s="3"/>
      <c r="Z29" s="3"/>
      <c r="AA29" s="3"/>
      <c r="AB29" s="3"/>
    </row>
    <row r="30" spans="1:30" x14ac:dyDescent="0.2">
      <c r="A30" s="57">
        <v>4</v>
      </c>
      <c r="B30" s="52"/>
      <c r="C30" s="53"/>
      <c r="D30" s="58"/>
      <c r="E30" s="58"/>
      <c r="F30" s="52"/>
      <c r="G30" s="53"/>
      <c r="H30" s="58"/>
      <c r="I30" s="58"/>
      <c r="J30" s="52"/>
      <c r="K30" s="56"/>
      <c r="M30" s="4"/>
      <c r="N30" s="3"/>
      <c r="O30" s="3"/>
      <c r="P30" s="3"/>
      <c r="Q30" s="3"/>
      <c r="R30" s="3"/>
      <c r="S30" s="3"/>
      <c r="T30" s="3"/>
      <c r="X30" s="3"/>
      <c r="Y30" s="3"/>
      <c r="Z30" s="3"/>
      <c r="AA30" s="3"/>
      <c r="AB30" s="3"/>
    </row>
    <row r="31" spans="1:30" x14ac:dyDescent="0.2">
      <c r="A31" s="57">
        <v>5</v>
      </c>
      <c r="B31" s="52"/>
      <c r="C31" s="53"/>
      <c r="D31" s="58"/>
      <c r="E31" s="58"/>
      <c r="F31" s="52"/>
      <c r="G31" s="53"/>
      <c r="H31" s="58"/>
      <c r="I31" s="58"/>
      <c r="J31" s="52"/>
      <c r="K31" s="56"/>
      <c r="M31" s="4"/>
      <c r="N31" s="3"/>
      <c r="O31" s="3"/>
      <c r="P31" s="3"/>
      <c r="Q31" s="3"/>
      <c r="R31" s="3"/>
      <c r="S31" s="3"/>
      <c r="T31" s="3"/>
      <c r="X31" s="3"/>
      <c r="Y31" s="3"/>
      <c r="Z31" s="3"/>
      <c r="AA31" s="3"/>
      <c r="AB31" s="3"/>
    </row>
    <row r="32" spans="1:30" x14ac:dyDescent="0.2">
      <c r="A32" s="57">
        <v>6</v>
      </c>
      <c r="B32" s="52"/>
      <c r="C32" s="53"/>
      <c r="D32" s="58"/>
      <c r="E32" s="58"/>
      <c r="F32" s="52"/>
      <c r="G32" s="53"/>
      <c r="H32" s="58"/>
      <c r="I32" s="58"/>
      <c r="J32" s="52"/>
      <c r="K32" s="56"/>
      <c r="M32" s="4"/>
      <c r="N32" s="3"/>
      <c r="O32" s="3"/>
      <c r="P32" s="3"/>
      <c r="Q32" s="3"/>
      <c r="R32" s="3"/>
      <c r="S32" s="3"/>
      <c r="T32" s="3"/>
      <c r="X32" s="3"/>
      <c r="Y32" s="3"/>
      <c r="Z32" s="3"/>
      <c r="AA32" s="3"/>
      <c r="AB32" s="3"/>
    </row>
    <row r="33" spans="1:28" x14ac:dyDescent="0.2">
      <c r="A33" s="57">
        <v>7</v>
      </c>
      <c r="B33" s="52"/>
      <c r="C33" s="53"/>
      <c r="D33" s="58"/>
      <c r="E33" s="58"/>
      <c r="F33" s="52"/>
      <c r="G33" s="53"/>
      <c r="H33" s="58"/>
      <c r="I33" s="58"/>
      <c r="J33" s="52"/>
      <c r="K33" s="56"/>
      <c r="N33" s="3"/>
      <c r="O33" s="3"/>
      <c r="P33" s="3"/>
      <c r="Q33" s="3"/>
      <c r="R33" s="3"/>
      <c r="S33" s="3"/>
      <c r="T33" s="3"/>
      <c r="X33" s="3"/>
      <c r="Y33" s="3"/>
      <c r="Z33" s="3"/>
      <c r="AA33" s="3"/>
      <c r="AB33" s="3"/>
    </row>
    <row r="34" spans="1:28" x14ac:dyDescent="0.2">
      <c r="A34" s="57">
        <v>8</v>
      </c>
      <c r="B34" s="52"/>
      <c r="C34" s="53"/>
      <c r="D34" s="58"/>
      <c r="E34" s="58"/>
      <c r="F34" s="52"/>
      <c r="G34" s="53"/>
      <c r="H34" s="58"/>
      <c r="I34" s="58"/>
      <c r="J34" s="52"/>
      <c r="K34" s="56"/>
      <c r="N34" s="3"/>
      <c r="O34" s="3"/>
      <c r="P34" s="3"/>
      <c r="Q34" s="3"/>
      <c r="R34" s="3"/>
      <c r="S34" s="3"/>
      <c r="T34" s="3"/>
      <c r="X34" s="3"/>
      <c r="Y34" s="3"/>
      <c r="Z34" s="3"/>
      <c r="AA34" s="3"/>
      <c r="AB34" s="3"/>
    </row>
    <row r="35" spans="1:28" ht="12" thickBot="1" x14ac:dyDescent="0.25">
      <c r="A35" s="27">
        <v>9</v>
      </c>
      <c r="B35" s="28"/>
      <c r="C35" s="29"/>
      <c r="D35" s="30"/>
      <c r="E35" s="30"/>
      <c r="F35" s="28"/>
      <c r="G35" s="29"/>
      <c r="H35" s="30"/>
      <c r="I35" s="30"/>
      <c r="J35" s="28"/>
      <c r="K35" s="31"/>
      <c r="N35" s="3"/>
      <c r="O35" s="3"/>
      <c r="P35" s="3"/>
      <c r="Q35" s="3"/>
      <c r="R35" s="3"/>
      <c r="S35" s="3"/>
      <c r="T35" s="3"/>
      <c r="X35" s="3"/>
      <c r="Y35" s="3"/>
      <c r="Z35" s="3"/>
      <c r="AA35" s="3"/>
      <c r="AB35" s="3"/>
    </row>
    <row r="36" spans="1:28" ht="9" customHeight="1" x14ac:dyDescent="0.2">
      <c r="A36" s="60" t="s">
        <v>48</v>
      </c>
      <c r="B36" s="61">
        <f>MAX(B26:B35)</f>
        <v>0</v>
      </c>
      <c r="C36" s="62"/>
      <c r="D36" s="63"/>
      <c r="E36" s="63"/>
      <c r="F36" s="64"/>
      <c r="G36" s="62"/>
      <c r="H36" s="63"/>
      <c r="I36" s="63"/>
      <c r="J36" s="64"/>
      <c r="K36" s="65"/>
      <c r="N36" s="3"/>
      <c r="O36" s="3"/>
      <c r="P36" s="3"/>
      <c r="Q36" s="3"/>
      <c r="R36" s="3"/>
      <c r="S36" s="3"/>
      <c r="T36" s="3"/>
      <c r="X36" s="3"/>
      <c r="Y36" s="3"/>
      <c r="Z36" s="3"/>
      <c r="AA36" s="3"/>
      <c r="AB36" s="3"/>
    </row>
    <row r="37" spans="1:28" x14ac:dyDescent="0.2">
      <c r="A37" s="36"/>
      <c r="H37" s="74" t="s">
        <v>50</v>
      </c>
      <c r="I37" s="70"/>
      <c r="J37" s="74" t="s">
        <v>51</v>
      </c>
      <c r="K37" s="71"/>
    </row>
    <row r="38" spans="1:28" x14ac:dyDescent="0.2">
      <c r="A38" s="36"/>
      <c r="H38" s="74" t="s">
        <v>52</v>
      </c>
      <c r="I38" s="74"/>
      <c r="J38" s="72"/>
      <c r="K38" s="73"/>
      <c r="N38" s="8"/>
    </row>
    <row r="39" spans="1:28" x14ac:dyDescent="0.2">
      <c r="A39" s="36"/>
      <c r="K39" s="37"/>
    </row>
    <row r="40" spans="1:28" x14ac:dyDescent="0.2">
      <c r="A40" s="36"/>
      <c r="K40" s="37"/>
    </row>
    <row r="41" spans="1:28" x14ac:dyDescent="0.2">
      <c r="A41" s="36"/>
      <c r="K41" s="37"/>
    </row>
    <row r="42" spans="1:28" x14ac:dyDescent="0.2">
      <c r="A42" s="36"/>
      <c r="K42" s="37"/>
    </row>
    <row r="43" spans="1:28" x14ac:dyDescent="0.2">
      <c r="A43" s="36"/>
      <c r="K43" s="37"/>
    </row>
    <row r="44" spans="1:28" x14ac:dyDescent="0.2">
      <c r="A44" s="36"/>
      <c r="K44" s="37"/>
    </row>
    <row r="45" spans="1:28" x14ac:dyDescent="0.2">
      <c r="A45" s="36"/>
      <c r="K45" s="37"/>
    </row>
    <row r="46" spans="1:28" x14ac:dyDescent="0.2">
      <c r="A46" s="36"/>
      <c r="K46" s="37"/>
    </row>
    <row r="47" spans="1:28" x14ac:dyDescent="0.2">
      <c r="A47" s="36"/>
      <c r="K47" s="37"/>
    </row>
    <row r="48" spans="1:28" x14ac:dyDescent="0.2">
      <c r="A48" s="36"/>
      <c r="K48" s="37"/>
    </row>
    <row r="49" spans="1:11" x14ac:dyDescent="0.2">
      <c r="A49" s="36"/>
      <c r="K49" s="37"/>
    </row>
    <row r="50" spans="1:11" x14ac:dyDescent="0.2">
      <c r="A50" s="36"/>
      <c r="K50" s="37"/>
    </row>
    <row r="51" spans="1:11" x14ac:dyDescent="0.2">
      <c r="A51" s="36"/>
      <c r="K51" s="37"/>
    </row>
    <row r="52" spans="1:11" x14ac:dyDescent="0.2">
      <c r="A52" s="36"/>
      <c r="K52" s="37"/>
    </row>
    <row r="53" spans="1:11" x14ac:dyDescent="0.2">
      <c r="A53" s="36"/>
      <c r="K53" s="37"/>
    </row>
    <row r="54" spans="1:11" x14ac:dyDescent="0.2">
      <c r="A54" s="36"/>
      <c r="K54" s="37"/>
    </row>
    <row r="55" spans="1:11" x14ac:dyDescent="0.2">
      <c r="A55" s="36"/>
      <c r="K55" s="37"/>
    </row>
    <row r="56" spans="1:11" x14ac:dyDescent="0.2">
      <c r="A56" s="36"/>
      <c r="K56" s="37"/>
    </row>
    <row r="57" spans="1:11" x14ac:dyDescent="0.2">
      <c r="A57" s="36"/>
      <c r="K57" s="37"/>
    </row>
    <row r="58" spans="1:11" x14ac:dyDescent="0.2">
      <c r="A58" s="36"/>
      <c r="K58" s="37"/>
    </row>
    <row r="59" spans="1:11" x14ac:dyDescent="0.2">
      <c r="A59" s="36"/>
      <c r="K59" s="37"/>
    </row>
    <row r="60" spans="1:11" s="10" customFormat="1" ht="16.5" thickBot="1" x14ac:dyDescent="0.25">
      <c r="A60" s="66" t="s">
        <v>33</v>
      </c>
      <c r="B60" s="67"/>
      <c r="C60" s="204" t="str">
        <f>IF( OR(ISNUMBER(FIND(" ",K63)),ISNUMBER(FIND(" ",I63)),ISNUMBER(FIND(" ",G63)),AND(ISNUMBER(FIND(" ",E63)),ISNUMBER(FIND(" ",C63))) ),
"Die Anforderungen werden NICHT erfüllt.","Die Anforderungen werden erfüllt.")</f>
        <v>Die Anforderungen werden erfüllt.</v>
      </c>
      <c r="D60" s="204"/>
      <c r="E60" s="204"/>
      <c r="F60" s="204"/>
      <c r="G60" s="204"/>
      <c r="H60" s="204"/>
      <c r="I60" s="204"/>
      <c r="J60" s="204"/>
      <c r="K60" s="205"/>
    </row>
    <row r="61" spans="1:11" s="9" customFormat="1" ht="33" customHeight="1" x14ac:dyDescent="0.25">
      <c r="A61" s="14"/>
      <c r="B61" s="206" t="s">
        <v>34</v>
      </c>
      <c r="C61" s="207"/>
      <c r="D61" s="206" t="s">
        <v>37</v>
      </c>
      <c r="E61" s="207"/>
      <c r="F61" s="207" t="s">
        <v>35</v>
      </c>
      <c r="G61" s="207"/>
      <c r="H61" s="206" t="s">
        <v>38</v>
      </c>
      <c r="I61" s="207"/>
      <c r="J61" s="207" t="s">
        <v>36</v>
      </c>
      <c r="K61" s="208"/>
    </row>
    <row r="62" spans="1:11" s="9" customFormat="1" ht="33" customHeight="1" x14ac:dyDescent="0.25">
      <c r="A62" s="15"/>
      <c r="B62" s="209" t="str">
        <f>IF(ISNUMBER(I20),IF(ABS(I20&gt;0.00001),0.75*$J$16/(I20+I21*B36),""),"")</f>
        <v/>
      </c>
      <c r="C62" s="209"/>
      <c r="D62" s="209" t="str">
        <f>IF(ISNUMBER(J19),IF(ABS(J20)&gt;0.00001,0.75*$J$16/(J20+J21*B36),""),"")</f>
        <v/>
      </c>
      <c r="E62" s="209"/>
      <c r="F62" s="210" t="str">
        <f>IF(AND(D62&lt;&gt;0,B62&lt;&gt;0,ISNUMBER(D62),ISNUMBER(B62)),D62/B62,"")</f>
        <v/>
      </c>
      <c r="G62" s="210"/>
      <c r="H62" s="209" t="str">
        <f>IF(ISNUMBER(K20),IF(ABS(K20&gt;0.00001),0.75*$J$16/(K20+K21*B36),""),"")</f>
        <v/>
      </c>
      <c r="I62" s="209"/>
      <c r="J62" s="210" t="str">
        <f>IF(AND(ISNUMBER(B62),ISNUMBER(H62)),IF(AND(B62&lt;&gt;0,H62&lt;&gt;0),H62/B62,""),"")</f>
        <v/>
      </c>
      <c r="K62" s="211"/>
    </row>
    <row r="63" spans="1:11" s="11" customFormat="1" ht="11.25" customHeight="1" thickBot="1" x14ac:dyDescent="0.3">
      <c r="A63" s="16" t="s">
        <v>47</v>
      </c>
      <c r="B63" s="17" t="str">
        <f>IF(NOT(D62&gt;=D63),0.6*D63,"")</f>
        <v/>
      </c>
      <c r="C63" s="17" t="str">
        <f>IF(B63&lt;&gt;"",IF(B62&gt;=B63,"erfüllt","nicht erfüllt"),"")</f>
        <v/>
      </c>
      <c r="D63" s="17">
        <f>Übersicht!u_SollEv2</f>
        <v>170</v>
      </c>
      <c r="E63" s="68" t="str">
        <f>IF(ISNUMBER(D62),IF(D62&gt;=D63,"erfüllt","nicht erfüllt"),"")</f>
        <v/>
      </c>
      <c r="F63" s="18">
        <f>Übersicht!u_SollEv2Ev1</f>
        <v>2.5</v>
      </c>
      <c r="G63" s="69" t="str">
        <f>IF(ISNUMBER(F62),IF(F62&lt;=F63,"erfüllt","nicht erfüllt"),"")</f>
        <v/>
      </c>
      <c r="H63" s="17" t="str">
        <f>IF(ISNUMBER(H62),D63,"")</f>
        <v/>
      </c>
      <c r="I63" s="17" t="str">
        <f>IF(ISNUMBER(H62),IF(H62&gt;=H63,"erfüllt","nicht erfüllt"),"")</f>
        <v/>
      </c>
      <c r="J63" s="18" t="str">
        <f>IF(ISNUMBER(J62),F63,"")</f>
        <v/>
      </c>
      <c r="K63" s="19" t="str">
        <f>IF(ISNUMBER(J62),IF(J62&lt;=J63,"erfüllt","nicht erfüllt"),"")</f>
        <v/>
      </c>
    </row>
    <row r="64" spans="1:11" s="11" customFormat="1" ht="11.25" customHeight="1" x14ac:dyDescent="0.25">
      <c r="B64" s="132"/>
      <c r="C64" s="132"/>
      <c r="D64" s="12"/>
      <c r="E64" s="12"/>
      <c r="F64" s="13"/>
      <c r="G64" s="13"/>
      <c r="H64" s="12"/>
      <c r="I64" s="12"/>
      <c r="J64" s="13"/>
      <c r="K64" s="13"/>
    </row>
    <row r="65" spans="1:12" s="11" customFormat="1" ht="11.25" customHeight="1" x14ac:dyDescent="0.25">
      <c r="B65" s="12"/>
      <c r="C65" s="12"/>
      <c r="D65" s="12"/>
      <c r="E65" s="12"/>
      <c r="F65" s="13"/>
      <c r="G65" s="13"/>
      <c r="H65" s="12"/>
      <c r="I65" s="12"/>
      <c r="J65" s="13"/>
      <c r="K65" s="13"/>
    </row>
    <row r="66" spans="1:12" ht="11.25" customHeight="1" x14ac:dyDescent="0.2">
      <c r="A66" s="212" t="s">
        <v>23</v>
      </c>
      <c r="B66" s="212"/>
      <c r="C66" s="59">
        <f>J8</f>
        <v>0</v>
      </c>
      <c r="D66" s="212" t="s">
        <v>39</v>
      </c>
      <c r="E66" s="212"/>
      <c r="F66" s="213"/>
      <c r="G66" s="213"/>
      <c r="H66" s="212" t="s">
        <v>40</v>
      </c>
      <c r="I66" s="212"/>
      <c r="J66" s="128"/>
      <c r="K66" s="128"/>
    </row>
    <row r="68" spans="1:12" x14ac:dyDescent="0.2">
      <c r="L68" s="7" t="str" cm="1">
        <f t="array" ref="L68">INDEX(PolynomPlateLoad(B26:B35,C26:C35,J16),4)</f>
        <v/>
      </c>
    </row>
    <row r="85" spans="15:18" x14ac:dyDescent="0.2">
      <c r="O85" s="203" t="s">
        <v>10</v>
      </c>
      <c r="P85" s="203"/>
      <c r="Q85" s="203" t="s">
        <v>11</v>
      </c>
      <c r="R85" s="203"/>
    </row>
    <row r="86" spans="15:18" x14ac:dyDescent="0.2">
      <c r="O86" s="3" t="e" cm="1">
        <f t="array" ref="O86">IF(D26&lt;&gt;"",LOOKUP(2,1/(B26:B35&lt;&gt;""),B26:B35),NA())</f>
        <v>#N/A</v>
      </c>
      <c r="P86" s="4" t="e" cm="1">
        <f t="array" ref="P86">IF(E26&lt;&gt;"",LOOKUP(2,1/(C26:C35&lt;&gt;""),C26:C35),NA())</f>
        <v>#N/A</v>
      </c>
      <c r="Q86" s="3" t="e" cm="1">
        <f t="array" ref="Q86">IF(H26&lt;&gt;"",LOOKUP(2,1/(F26:F35&lt;&gt;""),F26:F35),NA())</f>
        <v>#N/A</v>
      </c>
      <c r="R86" s="3" t="e" cm="1">
        <f t="array" ref="R86">IF(I26&lt;&gt;"",LOOKUP(2,1/(G26:G35&lt;&gt;""),G26:G35),NA())</f>
        <v>#N/A</v>
      </c>
    </row>
    <row r="87" spans="15:18" x14ac:dyDescent="0.2">
      <c r="O87" s="3" t="e">
        <f>IF(D26&lt;&gt;"",D26,IF(AND(D25&lt;&gt;"",F$26&lt;&gt;""),F$26,NA()))</f>
        <v>#N/A</v>
      </c>
      <c r="P87" s="3" t="e">
        <f>IF(E26&lt;&gt;"",E26,IF(AND(E25&lt;&gt;"",G$26&lt;&gt;""),G$26,NA()))</f>
        <v>#N/A</v>
      </c>
      <c r="Q87" s="7" t="e">
        <f>IF(H26&lt;&gt;"",H26,IF(AND(H25&lt;&gt;"",J$26&lt;&gt;""),J$26,NA()))</f>
        <v>#N/A</v>
      </c>
      <c r="R87" s="7" t="e">
        <f>IF(I26&lt;&gt;"",I26,IF(AND(I25&lt;&gt;"",K$26&lt;&gt;""),K$26,NA()))</f>
        <v>#N/A</v>
      </c>
    </row>
    <row r="88" spans="15:18" x14ac:dyDescent="0.2">
      <c r="O88" s="3" t="e">
        <f t="shared" ref="O88:P96" si="0">IF(D27&lt;&gt;"",D27,IF(AND(D26&lt;&gt;"",F$26&lt;&gt;""),F$26,NA()))</f>
        <v>#N/A</v>
      </c>
      <c r="P88" s="3" t="e">
        <f t="shared" si="0"/>
        <v>#N/A</v>
      </c>
      <c r="Q88" s="7" t="e">
        <f>IF(H27&lt;&gt;"",H27,IF(AND(H26&lt;&gt;"",J$26&lt;&gt;""),J$26,NA()))</f>
        <v>#N/A</v>
      </c>
      <c r="R88" s="7" t="e">
        <f>IF(I27&lt;&gt;"",I27,IF(AND(I26&lt;&gt;"",K$26&lt;&gt;""),K$26,NA()))</f>
        <v>#N/A</v>
      </c>
    </row>
    <row r="89" spans="15:18" x14ac:dyDescent="0.2">
      <c r="O89" s="3" t="e">
        <f t="shared" si="0"/>
        <v>#N/A</v>
      </c>
      <c r="P89" s="3" t="e">
        <f t="shared" si="0"/>
        <v>#N/A</v>
      </c>
      <c r="Q89" s="7" t="e">
        <f>IF(H28&lt;&gt;"",H28,IF(AND(H27&lt;&gt;"",J$26&lt;&gt;""),J$26,NA()))</f>
        <v>#N/A</v>
      </c>
      <c r="R89" s="7" t="e">
        <f t="shared" ref="R89:R96" si="1">IF(I28&lt;&gt;"",I28,IF(AND(I27&lt;&gt;"",K$26&lt;&gt;""),K$26,NA()))</f>
        <v>#N/A</v>
      </c>
    </row>
    <row r="90" spans="15:18" x14ac:dyDescent="0.2">
      <c r="O90" s="3" t="e">
        <f t="shared" si="0"/>
        <v>#N/A</v>
      </c>
      <c r="P90" s="3" t="e">
        <f t="shared" si="0"/>
        <v>#N/A</v>
      </c>
      <c r="Q90" s="7" t="e">
        <f>IF(H29&lt;&gt;"",H29,IF(AND(H28&lt;&gt;"",J$26&lt;&gt;""),J$26,NA()))</f>
        <v>#N/A</v>
      </c>
      <c r="R90" s="7" t="e">
        <f t="shared" si="1"/>
        <v>#N/A</v>
      </c>
    </row>
    <row r="91" spans="15:18" x14ac:dyDescent="0.2">
      <c r="O91" s="3" t="e">
        <f t="shared" si="0"/>
        <v>#N/A</v>
      </c>
      <c r="P91" s="3" t="e">
        <f t="shared" si="0"/>
        <v>#N/A</v>
      </c>
      <c r="Q91" s="7" t="e">
        <f t="shared" ref="Q91:Q96" si="2">IF(H30&lt;&gt;"",H30,IF(AND(H29&lt;&gt;"",J$26&lt;&gt;""),J$26,NA()))</f>
        <v>#N/A</v>
      </c>
      <c r="R91" s="7" t="e">
        <f t="shared" si="1"/>
        <v>#N/A</v>
      </c>
    </row>
    <row r="92" spans="15:18" x14ac:dyDescent="0.2">
      <c r="O92" s="3" t="e">
        <f t="shared" si="0"/>
        <v>#N/A</v>
      </c>
      <c r="P92" s="3" t="e">
        <f t="shared" si="0"/>
        <v>#N/A</v>
      </c>
      <c r="Q92" s="7" t="e">
        <f t="shared" si="2"/>
        <v>#N/A</v>
      </c>
      <c r="R92" s="7" t="e">
        <f t="shared" si="1"/>
        <v>#N/A</v>
      </c>
    </row>
    <row r="93" spans="15:18" x14ac:dyDescent="0.2">
      <c r="O93" s="3" t="e">
        <f t="shared" si="0"/>
        <v>#N/A</v>
      </c>
      <c r="P93" s="3" t="e">
        <f t="shared" si="0"/>
        <v>#N/A</v>
      </c>
      <c r="Q93" s="7" t="e">
        <f t="shared" si="2"/>
        <v>#N/A</v>
      </c>
      <c r="R93" s="7" t="e">
        <f t="shared" si="1"/>
        <v>#N/A</v>
      </c>
    </row>
    <row r="94" spans="15:18" x14ac:dyDescent="0.2">
      <c r="O94" s="3" t="e">
        <f t="shared" si="0"/>
        <v>#N/A</v>
      </c>
      <c r="P94" s="3" t="e">
        <f t="shared" si="0"/>
        <v>#N/A</v>
      </c>
      <c r="Q94" s="7" t="e">
        <f t="shared" si="2"/>
        <v>#N/A</v>
      </c>
      <c r="R94" s="7" t="e">
        <f t="shared" si="1"/>
        <v>#N/A</v>
      </c>
    </row>
    <row r="95" spans="15:18" x14ac:dyDescent="0.2">
      <c r="O95" s="3" t="e">
        <f t="shared" si="0"/>
        <v>#N/A</v>
      </c>
      <c r="P95" s="3" t="e">
        <f t="shared" si="0"/>
        <v>#N/A</v>
      </c>
      <c r="Q95" s="7" t="e">
        <f t="shared" si="2"/>
        <v>#N/A</v>
      </c>
      <c r="R95" s="7" t="e">
        <f t="shared" si="1"/>
        <v>#N/A</v>
      </c>
    </row>
    <row r="96" spans="15:18" x14ac:dyDescent="0.2">
      <c r="O96" s="3" t="e">
        <f t="shared" si="0"/>
        <v>#N/A</v>
      </c>
      <c r="P96" s="3" t="e">
        <f t="shared" si="0"/>
        <v>#N/A</v>
      </c>
      <c r="Q96" s="7" t="e">
        <f t="shared" si="2"/>
        <v>#N/A</v>
      </c>
      <c r="R96" s="7" t="e">
        <f t="shared" si="1"/>
        <v>#N/A</v>
      </c>
    </row>
  </sheetData>
  <dataConsolidate link="1"/>
  <mergeCells count="64">
    <mergeCell ref="O85:P85"/>
    <mergeCell ref="Q85:R85"/>
    <mergeCell ref="B62:C62"/>
    <mergeCell ref="D62:E62"/>
    <mergeCell ref="F62:G62"/>
    <mergeCell ref="H62:I62"/>
    <mergeCell ref="J62:K62"/>
    <mergeCell ref="A66:B66"/>
    <mergeCell ref="D66:E66"/>
    <mergeCell ref="F66:G66"/>
    <mergeCell ref="H66:I66"/>
    <mergeCell ref="X24:AD24"/>
    <mergeCell ref="C60:K60"/>
    <mergeCell ref="B61:C61"/>
    <mergeCell ref="D61:E61"/>
    <mergeCell ref="F61:G61"/>
    <mergeCell ref="H61:I61"/>
    <mergeCell ref="J61:K61"/>
    <mergeCell ref="Q24:V24"/>
    <mergeCell ref="A18:B18"/>
    <mergeCell ref="C18:G18"/>
    <mergeCell ref="A19:B22"/>
    <mergeCell ref="C19:G22"/>
    <mergeCell ref="N24:P24"/>
    <mergeCell ref="A16:B16"/>
    <mergeCell ref="C16:G16"/>
    <mergeCell ref="H16:I16"/>
    <mergeCell ref="J16:K16"/>
    <mergeCell ref="A17:B17"/>
    <mergeCell ref="C17:G17"/>
    <mergeCell ref="H17:I17"/>
    <mergeCell ref="J17:K17"/>
    <mergeCell ref="A14:B14"/>
    <mergeCell ref="C14:G14"/>
    <mergeCell ref="H14:I14"/>
    <mergeCell ref="J14:K14"/>
    <mergeCell ref="A15:B15"/>
    <mergeCell ref="C15:G15"/>
    <mergeCell ref="H15:I15"/>
    <mergeCell ref="J15:K15"/>
    <mergeCell ref="A11:B13"/>
    <mergeCell ref="C11:G13"/>
    <mergeCell ref="H11:I11"/>
    <mergeCell ref="J11:K11"/>
    <mergeCell ref="H12:I12"/>
    <mergeCell ref="J12:K12"/>
    <mergeCell ref="H13:I13"/>
    <mergeCell ref="J13:K13"/>
    <mergeCell ref="A6:K6"/>
    <mergeCell ref="A7:K7"/>
    <mergeCell ref="A8:B10"/>
    <mergeCell ref="C8:G10"/>
    <mergeCell ref="H8:I8"/>
    <mergeCell ref="J8:K8"/>
    <mergeCell ref="H9:I9"/>
    <mergeCell ref="J9:K9"/>
    <mergeCell ref="H10:I10"/>
    <mergeCell ref="J10:K10"/>
    <mergeCell ref="G2:H2"/>
    <mergeCell ref="I2:K2"/>
    <mergeCell ref="G3:H3"/>
    <mergeCell ref="I3:K3"/>
    <mergeCell ref="G4:H4"/>
    <mergeCell ref="I4:K4"/>
  </mergeCells>
  <printOptions horizontalCentered="1"/>
  <pageMargins left="0.74803149606299213" right="0.27559055118110237" top="0.59055118110236227" bottom="0.59055118110236227" header="0.31496062992125984" footer="0.31496062992125984"/>
  <pageSetup paperSize="9" scale="94" orientation="portrait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8001" r:id="rId4" name="Button 1">
              <controlPr defaultSize="0" print="0" autoFill="0" autoPict="0" macro="[0]!KarteLesen" altText="Read card">
                <anchor moveWithCells="1">
                  <from>
                    <xdr:col>11</xdr:col>
                    <xdr:colOff>152400</xdr:colOff>
                    <xdr:row>1</xdr:row>
                    <xdr:rowOff>57150</xdr:rowOff>
                  </from>
                  <to>
                    <xdr:col>12</xdr:col>
                    <xdr:colOff>495300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02" r:id="rId5" name="Button 2">
              <controlPr defaultSize="0" print="0" autoFill="0" autoPict="0" macro="[0]!EnterGeo">
                <anchor moveWithCells="1">
                  <from>
                    <xdr:col>11</xdr:col>
                    <xdr:colOff>209550</xdr:colOff>
                    <xdr:row>36</xdr:row>
                    <xdr:rowOff>28575</xdr:rowOff>
                  </from>
                  <to>
                    <xdr:col>12</xdr:col>
                    <xdr:colOff>552450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03" r:id="rId6" name="Button 3">
              <controlPr defaultSize="0" print="0" autoFill="0" autoPict="0" macro="[0]!EnterUtm">
                <anchor moveWithCells="1">
                  <from>
                    <xdr:col>11</xdr:col>
                    <xdr:colOff>200025</xdr:colOff>
                    <xdr:row>38</xdr:row>
                    <xdr:rowOff>38100</xdr:rowOff>
                  </from>
                  <to>
                    <xdr:col>12</xdr:col>
                    <xdr:colOff>542925</xdr:colOff>
                    <xdr:row>39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6</vt:i4>
      </vt:variant>
    </vt:vector>
  </HeadingPairs>
  <TitlesOfParts>
    <vt:vector size="11" baseType="lpstr">
      <vt:lpstr>--</vt:lpstr>
      <vt:lpstr>-</vt:lpstr>
      <vt:lpstr>Übersicht</vt:lpstr>
      <vt:lpstr>Landkarte</vt:lpstr>
      <vt:lpstr>DIN (1)</vt:lpstr>
      <vt:lpstr>'DIN (1)'!Druckbereich</vt:lpstr>
      <vt:lpstr>Landkarte!Druckbereich</vt:lpstr>
      <vt:lpstr>Übersicht!Druckbereich</vt:lpstr>
      <vt:lpstr>Übersicht!Drucktitel</vt:lpstr>
      <vt:lpstr>Übersicht!u_SollEv2</vt:lpstr>
      <vt:lpstr>Übersicht!u_SollEv2Ev1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anix</dc:creator>
  <cp:lastModifiedBy>anix</cp:lastModifiedBy>
  <cp:lastPrinted>2026-06-26T16:35:02Z</cp:lastPrinted>
  <dcterms:created xsi:type="dcterms:W3CDTF">2022-02-18T11:01:54Z</dcterms:created>
  <dcterms:modified xsi:type="dcterms:W3CDTF">2026-06-26T16:44:34Z</dcterms:modified>
</cp:coreProperties>
</file>